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7095" tabRatio="801" firstSheet="2" activeTab="14"/>
  </bookViews>
  <sheets>
    <sheet name="титул авт " sheetId="2" r:id="rId1"/>
    <sheet name="Таблица 2" sheetId="13" r:id="rId2"/>
    <sheet name="Таблица 2.1" sheetId="5" r:id="rId3"/>
    <sheet name="Таблица 3" sheetId="6" r:id="rId4"/>
    <sheet name="Таблица 4" sheetId="7" r:id="rId5"/>
    <sheet name="1.1" sheetId="8" r:id="rId6"/>
    <sheet name="1.1 (2)" sheetId="14" r:id="rId7"/>
    <sheet name="1.1 (3)" sheetId="15" r:id="rId8"/>
    <sheet name="1.2,1.3" sheetId="9" r:id="rId9"/>
    <sheet name="1.4" sheetId="10" r:id="rId10"/>
    <sheet name="1.4 (2)" sheetId="16" r:id="rId11"/>
    <sheet name="2,3,4,5" sheetId="11" r:id="rId12"/>
    <sheet name="2,3,4,5 (2)" sheetId="18" r:id="rId13"/>
    <sheet name="6(2)" sheetId="17" r:id="rId14"/>
    <sheet name="6(4)" sheetId="12" r:id="rId15"/>
    <sheet name="6(5)" sheetId="19" r:id="rId16"/>
    <sheet name="7" sheetId="1" r:id="rId17"/>
  </sheets>
  <definedNames>
    <definedName name="_xlnm.Print_Area" localSheetId="16">'7'!$A$1:$U$102</definedName>
  </definedNames>
  <calcPr calcId="145621"/>
</workbook>
</file>

<file path=xl/calcChain.xml><?xml version="1.0" encoding="utf-8"?>
<calcChain xmlns="http://schemas.openxmlformats.org/spreadsheetml/2006/main">
  <c r="E50" i="17" l="1"/>
  <c r="E24" i="9" l="1"/>
  <c r="F25" i="9"/>
  <c r="C35" i="17"/>
  <c r="E40" i="19" l="1"/>
  <c r="L18" i="19" l="1"/>
  <c r="J18" i="19"/>
  <c r="E50" i="19" l="1"/>
  <c r="E42" i="19"/>
  <c r="E34" i="19" l="1"/>
  <c r="F9" i="19"/>
  <c r="E57" i="19" l="1"/>
  <c r="D68" i="17"/>
  <c r="D56" i="17"/>
  <c r="E36" i="18"/>
  <c r="E17" i="18"/>
  <c r="D65" i="17" l="1"/>
  <c r="D64" i="17"/>
  <c r="D63" i="17"/>
  <c r="E36" i="17"/>
  <c r="C21" i="17"/>
  <c r="C22" i="17"/>
  <c r="C20" i="17"/>
  <c r="E67" i="17"/>
  <c r="E66" i="17"/>
  <c r="E45" i="17"/>
  <c r="F23" i="17"/>
  <c r="F9" i="17"/>
  <c r="E80" i="12"/>
  <c r="E79" i="12"/>
  <c r="E71" i="12"/>
  <c r="C63" i="12"/>
  <c r="E62" i="12"/>
  <c r="C60" i="12"/>
  <c r="C45" i="12"/>
  <c r="E69" i="17" l="1"/>
  <c r="E83" i="12"/>
  <c r="C22" i="12"/>
  <c r="C23" i="12"/>
  <c r="E59" i="12"/>
  <c r="E57" i="12"/>
  <c r="E56" i="12"/>
  <c r="E55" i="12"/>
  <c r="E54" i="12"/>
  <c r="E53" i="12"/>
  <c r="E47" i="12"/>
  <c r="E46" i="12"/>
  <c r="E44" i="12"/>
  <c r="E43" i="12"/>
  <c r="E42" i="12"/>
  <c r="E41" i="12"/>
  <c r="E40" i="12"/>
  <c r="E39" i="12"/>
  <c r="E38" i="12"/>
  <c r="F10" i="12"/>
  <c r="F9" i="12"/>
  <c r="E44" i="11"/>
  <c r="E22" i="11"/>
  <c r="C12" i="16"/>
  <c r="D12" i="16" s="1"/>
  <c r="D7" i="16"/>
  <c r="C12" i="10"/>
  <c r="D12" i="10" s="1"/>
  <c r="D7" i="10"/>
  <c r="F16" i="9"/>
  <c r="D13" i="15"/>
  <c r="J13" i="15" s="1"/>
  <c r="D12" i="15"/>
  <c r="J12" i="15" s="1"/>
  <c r="D11" i="15"/>
  <c r="J11" i="15" s="1"/>
  <c r="D24" i="14"/>
  <c r="J24" i="14" s="1"/>
  <c r="D23" i="14"/>
  <c r="J23" i="14" s="1"/>
  <c r="F22" i="14"/>
  <c r="D22" i="14" s="1"/>
  <c r="J22" i="14" s="1"/>
  <c r="J21" i="14"/>
  <c r="D21" i="14"/>
  <c r="D20" i="14"/>
  <c r="J20" i="14" s="1"/>
  <c r="D19" i="14"/>
  <c r="J19" i="14" s="1"/>
  <c r="D18" i="14"/>
  <c r="J18" i="14" s="1"/>
  <c r="D17" i="14"/>
  <c r="J17" i="14" s="1"/>
  <c r="D16" i="14"/>
  <c r="J16" i="14" s="1"/>
  <c r="D15" i="14"/>
  <c r="J15" i="14" s="1"/>
  <c r="D14" i="14"/>
  <c r="J14" i="14" s="1"/>
  <c r="D13" i="14"/>
  <c r="J13" i="14" s="1"/>
  <c r="D12" i="14"/>
  <c r="J12" i="14" s="1"/>
  <c r="D11" i="14"/>
  <c r="J11" i="14" s="1"/>
  <c r="E64" i="12" l="1"/>
  <c r="E48" i="12"/>
  <c r="F12" i="12"/>
  <c r="C15" i="16"/>
  <c r="C15" i="10"/>
  <c r="J14" i="15"/>
  <c r="D14" i="15"/>
  <c r="D25" i="14"/>
  <c r="J25" i="14"/>
  <c r="D15" i="16" l="1"/>
  <c r="D19" i="16" s="1"/>
  <c r="C18" i="16"/>
  <c r="D15" i="10"/>
  <c r="D19" i="10" s="1"/>
  <c r="C18" i="10"/>
  <c r="F11" i="8" l="1"/>
  <c r="D11" i="8" s="1"/>
  <c r="J11" i="8" s="1"/>
  <c r="D18" i="8"/>
  <c r="J18" i="8" s="1"/>
  <c r="D17" i="8"/>
  <c r="J17" i="8" s="1"/>
  <c r="D16" i="8"/>
  <c r="J16" i="8" s="1"/>
  <c r="D15" i="8"/>
  <c r="J15" i="8" s="1"/>
  <c r="D14" i="8"/>
  <c r="J14" i="8" s="1"/>
  <c r="F13" i="8"/>
  <c r="D13" i="8" s="1"/>
  <c r="J13" i="8" s="1"/>
  <c r="F12" i="8"/>
  <c r="D12" i="8"/>
  <c r="J12" i="8" s="1"/>
  <c r="J19" i="8" l="1"/>
  <c r="L18" i="5"/>
  <c r="K17" i="5"/>
  <c r="J14" i="5"/>
  <c r="L16" i="5" l="1"/>
  <c r="K16" i="5"/>
  <c r="L13" i="5"/>
  <c r="K13" i="5"/>
  <c r="L12" i="1" l="1"/>
  <c r="K12" i="1"/>
  <c r="J12" i="1"/>
  <c r="I12" i="1"/>
  <c r="U19" i="1"/>
  <c r="U12" i="1" s="1"/>
  <c r="F12" i="1" l="1"/>
  <c r="F25" i="1" s="1"/>
  <c r="G12" i="1"/>
  <c r="K25" i="1"/>
  <c r="N24" i="1"/>
  <c r="N23" i="1"/>
  <c r="J21" i="13" s="1"/>
  <c r="N21" i="1"/>
  <c r="J19" i="13" s="1"/>
  <c r="N18" i="1"/>
  <c r="J16" i="13" s="1"/>
  <c r="N17" i="1"/>
  <c r="J15" i="13" s="1"/>
  <c r="N16" i="1"/>
  <c r="J14" i="13" s="1"/>
  <c r="N15" i="1"/>
  <c r="J13" i="13" s="1"/>
  <c r="N14" i="1"/>
  <c r="J12" i="13" s="1"/>
  <c r="N13" i="1"/>
  <c r="J11" i="13" s="1"/>
  <c r="H13" i="1"/>
  <c r="G11" i="13" s="1"/>
  <c r="E13" i="1"/>
  <c r="E11" i="13" s="1"/>
  <c r="N10" i="1"/>
  <c r="J52" i="13" s="1"/>
  <c r="H10" i="1"/>
  <c r="E10" i="1"/>
  <c r="E52" i="13" s="1"/>
  <c r="H12" i="1"/>
  <c r="G10" i="13" s="1"/>
  <c r="D13" i="1" l="1"/>
  <c r="D10" i="1"/>
  <c r="U25" i="1"/>
  <c r="E12" i="1"/>
  <c r="E10" i="13" s="1"/>
  <c r="O19" i="1"/>
  <c r="O12" i="1" s="1"/>
  <c r="P19" i="1"/>
  <c r="P12" i="1" s="1"/>
  <c r="Q19" i="1"/>
  <c r="Q12" i="1" s="1"/>
  <c r="R19" i="1"/>
  <c r="R12" i="1" s="1"/>
  <c r="S19" i="1"/>
  <c r="S12" i="1" s="1"/>
  <c r="T19" i="1"/>
  <c r="T12" i="1" s="1"/>
  <c r="D52" i="13"/>
  <c r="T25" i="1" l="1"/>
  <c r="N19" i="1"/>
  <c r="J17" i="13" s="1"/>
  <c r="E84" i="1"/>
  <c r="E55" i="13" s="1"/>
  <c r="H84" i="1"/>
  <c r="N84" i="1"/>
  <c r="J55" i="13" s="1"/>
  <c r="D55" i="13" l="1"/>
  <c r="D84" i="1"/>
  <c r="O25" i="1"/>
  <c r="N12" i="1"/>
  <c r="H11" i="1"/>
  <c r="E11" i="1"/>
  <c r="E53" i="13" s="1"/>
  <c r="N11" i="1"/>
  <c r="G25" i="1"/>
  <c r="Q25" i="1"/>
  <c r="Q80" i="1"/>
  <c r="Q77" i="1"/>
  <c r="Q61" i="1"/>
  <c r="Q55" i="1"/>
  <c r="Q48" i="1"/>
  <c r="Q42" i="1"/>
  <c r="N43" i="1"/>
  <c r="J39" i="13" s="1"/>
  <c r="D39" i="13" s="1"/>
  <c r="N44" i="1"/>
  <c r="N45" i="1"/>
  <c r="N46" i="1"/>
  <c r="N47" i="1"/>
  <c r="N49" i="1"/>
  <c r="N50" i="1"/>
  <c r="N51" i="1"/>
  <c r="N52" i="1"/>
  <c r="N53" i="1"/>
  <c r="N54" i="1"/>
  <c r="J43" i="13" s="1"/>
  <c r="N56" i="1"/>
  <c r="N57" i="1"/>
  <c r="J53" i="13" s="1"/>
  <c r="N59" i="1"/>
  <c r="N60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8" i="1"/>
  <c r="J47" i="13" s="1"/>
  <c r="N79" i="1"/>
  <c r="J48" i="13" s="1"/>
  <c r="N81" i="1"/>
  <c r="J50" i="13" s="1"/>
  <c r="N82" i="1"/>
  <c r="J51" i="13" s="1"/>
  <c r="D51" i="13" s="1"/>
  <c r="E43" i="1"/>
  <c r="E39" i="13" s="1"/>
  <c r="E44" i="1"/>
  <c r="E45" i="1"/>
  <c r="E40" i="13" s="1"/>
  <c r="E46" i="1"/>
  <c r="E41" i="13" s="1"/>
  <c r="E47" i="1"/>
  <c r="E49" i="1"/>
  <c r="E50" i="1"/>
  <c r="E51" i="1"/>
  <c r="E52" i="1"/>
  <c r="E53" i="1"/>
  <c r="E54" i="1"/>
  <c r="E43" i="13" s="1"/>
  <c r="D43" i="13" s="1"/>
  <c r="E56" i="1"/>
  <c r="E57" i="1"/>
  <c r="E59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47" i="13" s="1"/>
  <c r="E79" i="1"/>
  <c r="E48" i="13" s="1"/>
  <c r="D48" i="13" s="1"/>
  <c r="E81" i="1"/>
  <c r="E50" i="13" s="1"/>
  <c r="E82" i="1"/>
  <c r="E51" i="13" s="1"/>
  <c r="F42" i="1"/>
  <c r="G42" i="1"/>
  <c r="F48" i="1"/>
  <c r="G48" i="1"/>
  <c r="F55" i="1"/>
  <c r="G55" i="1"/>
  <c r="F61" i="1"/>
  <c r="G61" i="1"/>
  <c r="F77" i="1"/>
  <c r="G77" i="1"/>
  <c r="F80" i="1"/>
  <c r="G80" i="1"/>
  <c r="N20" i="1"/>
  <c r="J18" i="13" s="1"/>
  <c r="N22" i="1"/>
  <c r="J20" i="13" s="1"/>
  <c r="H14" i="1"/>
  <c r="G12" i="13" s="1"/>
  <c r="H15" i="1"/>
  <c r="G13" i="13" s="1"/>
  <c r="H16" i="1"/>
  <c r="G14" i="13" s="1"/>
  <c r="H17" i="1"/>
  <c r="G15" i="13" s="1"/>
  <c r="H18" i="1"/>
  <c r="G16" i="13" s="1"/>
  <c r="H19" i="1"/>
  <c r="G17" i="13" s="1"/>
  <c r="H20" i="1"/>
  <c r="G18" i="13" s="1"/>
  <c r="H21" i="1"/>
  <c r="G19" i="13" s="1"/>
  <c r="H22" i="1"/>
  <c r="G20" i="13" s="1"/>
  <c r="H23" i="1"/>
  <c r="G21" i="13" s="1"/>
  <c r="H24" i="1"/>
  <c r="E14" i="1"/>
  <c r="E15" i="1"/>
  <c r="E13" i="13" s="1"/>
  <c r="E16" i="1"/>
  <c r="E14" i="13" s="1"/>
  <c r="E17" i="1"/>
  <c r="E15" i="13" s="1"/>
  <c r="E18" i="1"/>
  <c r="E16" i="13" s="1"/>
  <c r="D16" i="13" s="1"/>
  <c r="E19" i="1"/>
  <c r="E17" i="13" s="1"/>
  <c r="E20" i="1"/>
  <c r="E18" i="13" s="1"/>
  <c r="E21" i="1"/>
  <c r="E19" i="13" s="1"/>
  <c r="D19" i="13" s="1"/>
  <c r="E22" i="1"/>
  <c r="E23" i="1"/>
  <c r="E21" i="13" s="1"/>
  <c r="E24" i="1"/>
  <c r="S25" i="1"/>
  <c r="R25" i="1"/>
  <c r="P25" i="1"/>
  <c r="I61" i="1"/>
  <c r="D50" i="13"/>
  <c r="D47" i="13"/>
  <c r="D21" i="13"/>
  <c r="D18" i="13"/>
  <c r="D17" i="13"/>
  <c r="D14" i="13"/>
  <c r="D13" i="13"/>
  <c r="D11" i="13"/>
  <c r="U80" i="1"/>
  <c r="T80" i="1"/>
  <c r="S80" i="1"/>
  <c r="R80" i="1"/>
  <c r="P80" i="1"/>
  <c r="O80" i="1"/>
  <c r="U77" i="1"/>
  <c r="T77" i="1"/>
  <c r="S77" i="1"/>
  <c r="R77" i="1"/>
  <c r="P77" i="1"/>
  <c r="O77" i="1"/>
  <c r="U61" i="1"/>
  <c r="T61" i="1"/>
  <c r="T58" i="1" s="1"/>
  <c r="S61" i="1"/>
  <c r="R61" i="1"/>
  <c r="P61" i="1"/>
  <c r="P58" i="1" s="1"/>
  <c r="P41" i="1" s="1"/>
  <c r="O61" i="1"/>
  <c r="U55" i="1"/>
  <c r="T55" i="1"/>
  <c r="S55" i="1"/>
  <c r="R55" i="1"/>
  <c r="P55" i="1"/>
  <c r="O55" i="1"/>
  <c r="U48" i="1"/>
  <c r="T48" i="1"/>
  <c r="S48" i="1"/>
  <c r="R48" i="1"/>
  <c r="P48" i="1"/>
  <c r="O48" i="1"/>
  <c r="U42" i="1"/>
  <c r="T42" i="1"/>
  <c r="S42" i="1"/>
  <c r="R42" i="1"/>
  <c r="P42" i="1"/>
  <c r="O42" i="1"/>
  <c r="L80" i="1"/>
  <c r="K80" i="1"/>
  <c r="J80" i="1"/>
  <c r="I80" i="1"/>
  <c r="L77" i="1"/>
  <c r="K77" i="1"/>
  <c r="J77" i="1"/>
  <c r="I77" i="1"/>
  <c r="L61" i="1"/>
  <c r="L58" i="1" s="1"/>
  <c r="K61" i="1"/>
  <c r="K58" i="1" s="1"/>
  <c r="J61" i="1"/>
  <c r="I58" i="1"/>
  <c r="G45" i="13" s="1"/>
  <c r="L55" i="1"/>
  <c r="K55" i="1"/>
  <c r="J55" i="1"/>
  <c r="I55" i="1"/>
  <c r="L48" i="1"/>
  <c r="K48" i="1"/>
  <c r="J48" i="1"/>
  <c r="I48" i="1"/>
  <c r="L42" i="1"/>
  <c r="K42" i="1"/>
  <c r="J42" i="1"/>
  <c r="I42" i="1"/>
  <c r="L25" i="1"/>
  <c r="J25" i="1"/>
  <c r="H43" i="1"/>
  <c r="H44" i="1"/>
  <c r="H45" i="1"/>
  <c r="H46" i="1"/>
  <c r="H47" i="1"/>
  <c r="H49" i="1"/>
  <c r="H50" i="1"/>
  <c r="H51" i="1"/>
  <c r="H52" i="1"/>
  <c r="H53" i="1"/>
  <c r="H54" i="1"/>
  <c r="H56" i="1"/>
  <c r="H57" i="1"/>
  <c r="H59" i="1"/>
  <c r="H60" i="1"/>
  <c r="H62" i="1"/>
  <c r="H63" i="1"/>
  <c r="H64" i="1"/>
  <c r="H65" i="1"/>
  <c r="H66" i="1"/>
  <c r="H67" i="1"/>
  <c r="H68" i="1"/>
  <c r="H69" i="1"/>
  <c r="H70" i="1"/>
  <c r="H71" i="1"/>
  <c r="D71" i="1" s="1"/>
  <c r="H72" i="1"/>
  <c r="H73" i="1"/>
  <c r="H74" i="1"/>
  <c r="H75" i="1"/>
  <c r="H76" i="1"/>
  <c r="H78" i="1"/>
  <c r="H79" i="1"/>
  <c r="H81" i="1"/>
  <c r="H82" i="1"/>
  <c r="D69" i="1"/>
  <c r="D15" i="13" l="1"/>
  <c r="D22" i="1"/>
  <c r="E20" i="13"/>
  <c r="D20" i="13" s="1"/>
  <c r="D76" i="1"/>
  <c r="D72" i="1"/>
  <c r="D68" i="1"/>
  <c r="D64" i="1"/>
  <c r="D59" i="1"/>
  <c r="D73" i="1"/>
  <c r="D12" i="1"/>
  <c r="J10" i="13"/>
  <c r="D10" i="13" s="1"/>
  <c r="D75" i="1"/>
  <c r="D52" i="1"/>
  <c r="D47" i="1"/>
  <c r="H77" i="1"/>
  <c r="R58" i="1"/>
  <c r="D62" i="1"/>
  <c r="S58" i="1"/>
  <c r="J40" i="13"/>
  <c r="D40" i="13" s="1"/>
  <c r="J41" i="13"/>
  <c r="D41" i="13" s="1"/>
  <c r="D53" i="13"/>
  <c r="D14" i="1"/>
  <c r="E12" i="13"/>
  <c r="D12" i="13" s="1"/>
  <c r="D60" i="1"/>
  <c r="N61" i="1"/>
  <c r="D24" i="1"/>
  <c r="D20" i="1"/>
  <c r="D16" i="1"/>
  <c r="U58" i="1"/>
  <c r="D43" i="1"/>
  <c r="D11" i="1"/>
  <c r="H42" i="1"/>
  <c r="E55" i="1"/>
  <c r="E44" i="13" s="1"/>
  <c r="P99" i="1"/>
  <c r="D23" i="1"/>
  <c r="G58" i="1"/>
  <c r="G41" i="1" s="1"/>
  <c r="G83" i="1" s="1"/>
  <c r="N25" i="1"/>
  <c r="H55" i="1"/>
  <c r="K41" i="1"/>
  <c r="K83" i="1" s="1"/>
  <c r="H80" i="1"/>
  <c r="N42" i="1"/>
  <c r="J38" i="13" s="1"/>
  <c r="N77" i="1"/>
  <c r="J46" i="13" s="1"/>
  <c r="N80" i="1"/>
  <c r="H61" i="1"/>
  <c r="E80" i="1"/>
  <c r="E49" i="13" s="1"/>
  <c r="E77" i="1"/>
  <c r="E46" i="13" s="1"/>
  <c r="D46" i="13" s="1"/>
  <c r="D18" i="1"/>
  <c r="S41" i="1"/>
  <c r="S83" i="1" s="1"/>
  <c r="E61" i="1"/>
  <c r="P83" i="1"/>
  <c r="I25" i="1"/>
  <c r="H25" i="1" s="1"/>
  <c r="I41" i="1"/>
  <c r="G37" i="13" s="1"/>
  <c r="H48" i="1"/>
  <c r="J58" i="1"/>
  <c r="J41" i="1" s="1"/>
  <c r="J83" i="1" s="1"/>
  <c r="N48" i="1"/>
  <c r="J42" i="13" s="1"/>
  <c r="N55" i="1"/>
  <c r="J44" i="13" s="1"/>
  <c r="U41" i="1"/>
  <c r="U99" i="1" s="1"/>
  <c r="F58" i="1"/>
  <c r="E48" i="1"/>
  <c r="E42" i="13" s="1"/>
  <c r="Q58" i="1"/>
  <c r="Q41" i="1" s="1"/>
  <c r="Q83" i="1" s="1"/>
  <c r="D19" i="1"/>
  <c r="D15" i="1"/>
  <c r="K99" i="1"/>
  <c r="D77" i="1"/>
  <c r="L41" i="1"/>
  <c r="L83" i="1" s="1"/>
  <c r="O58" i="1"/>
  <c r="R41" i="1"/>
  <c r="R99" i="1" s="1"/>
  <c r="T41" i="1"/>
  <c r="E42" i="1"/>
  <c r="E38" i="13" s="1"/>
  <c r="D82" i="1"/>
  <c r="D78" i="1"/>
  <c r="D74" i="1"/>
  <c r="D70" i="1"/>
  <c r="D66" i="1"/>
  <c r="D56" i="1"/>
  <c r="D53" i="1"/>
  <c r="D51" i="1"/>
  <c r="D49" i="1"/>
  <c r="D45" i="1"/>
  <c r="D21" i="1"/>
  <c r="D17" i="1"/>
  <c r="D81" i="1"/>
  <c r="D79" i="1"/>
  <c r="D67" i="1"/>
  <c r="D65" i="1"/>
  <c r="D63" i="1"/>
  <c r="D57" i="1"/>
  <c r="D54" i="1"/>
  <c r="D50" i="1"/>
  <c r="D46" i="1"/>
  <c r="D44" i="1"/>
  <c r="D61" i="1" l="1"/>
  <c r="D42" i="13"/>
  <c r="D38" i="13"/>
  <c r="D80" i="1"/>
  <c r="J49" i="13"/>
  <c r="D49" i="13" s="1"/>
  <c r="D55" i="1"/>
  <c r="D44" i="13"/>
  <c r="H58" i="1"/>
  <c r="G99" i="1"/>
  <c r="U83" i="1"/>
  <c r="D42" i="1"/>
  <c r="S99" i="1"/>
  <c r="Q99" i="1"/>
  <c r="J99" i="1"/>
  <c r="E58" i="1"/>
  <c r="E45" i="13" s="1"/>
  <c r="F41" i="1"/>
  <c r="F99" i="1" s="1"/>
  <c r="H41" i="1"/>
  <c r="I83" i="1"/>
  <c r="H83" i="1" s="1"/>
  <c r="H99" i="1"/>
  <c r="D48" i="1"/>
  <c r="I99" i="1"/>
  <c r="E25" i="1"/>
  <c r="T99" i="1"/>
  <c r="T83" i="1"/>
  <c r="N58" i="1"/>
  <c r="J45" i="13" s="1"/>
  <c r="O41" i="1"/>
  <c r="N41" i="1" s="1"/>
  <c r="J37" i="13" s="1"/>
  <c r="R83" i="1"/>
  <c r="L99" i="1"/>
  <c r="D45" i="13" l="1"/>
  <c r="D13" i="5" s="1"/>
  <c r="J13" i="5" s="1"/>
  <c r="D58" i="1"/>
  <c r="O83" i="1"/>
  <c r="N83" i="1" s="1"/>
  <c r="J54" i="13" s="1"/>
  <c r="E41" i="1"/>
  <c r="F83" i="1"/>
  <c r="E83" i="1" s="1"/>
  <c r="E54" i="13" s="1"/>
  <c r="N99" i="1"/>
  <c r="D25" i="1"/>
  <c r="O99" i="1"/>
  <c r="D16" i="5" l="1"/>
  <c r="J16" i="5" s="1"/>
  <c r="D54" i="13"/>
  <c r="E99" i="1"/>
  <c r="E37" i="13"/>
  <c r="D37" i="13" s="1"/>
  <c r="D83" i="1"/>
  <c r="D41" i="1"/>
  <c r="D99" i="1" s="1"/>
  <c r="F26" i="12"/>
  <c r="D25" i="12"/>
</calcChain>
</file>

<file path=xl/sharedStrings.xml><?xml version="1.0" encoding="utf-8"?>
<sst xmlns="http://schemas.openxmlformats.org/spreadsheetml/2006/main" count="1223" uniqueCount="442">
  <si>
    <t>№ п/п</t>
  </si>
  <si>
    <t>Наименование поступлений</t>
  </si>
  <si>
    <t>в том числе</t>
  </si>
  <si>
    <t>ИТОГО предпринимательская и иная, приносящая доход деятельность</t>
  </si>
  <si>
    <t>прочие поступления</t>
  </si>
  <si>
    <t>х</t>
  </si>
  <si>
    <t>Услуги связи</t>
  </si>
  <si>
    <t>Транспортные услуги</t>
  </si>
  <si>
    <t>Коммунальные услуги- всего в том числе:</t>
  </si>
  <si>
    <t>теплоснабжение</t>
  </si>
  <si>
    <t>электроснабжение</t>
  </si>
  <si>
    <t>водопотребление, водоотведение</t>
  </si>
  <si>
    <t>оплата ПДК</t>
  </si>
  <si>
    <t>Арендная плата за пользование имуществом</t>
  </si>
  <si>
    <t>Услуги по содержанию имущества</t>
  </si>
  <si>
    <t>организация питания</t>
  </si>
  <si>
    <t>Увеличение стоимости материальных запасов -   всего в том числе:</t>
  </si>
  <si>
    <t>в том числе приобретение продуктов питания</t>
  </si>
  <si>
    <t>Приложение 1</t>
  </si>
  <si>
    <t>"УТВЕРЖДАЮ"</t>
  </si>
  <si>
    <t>(наименование должности лица, уполномоченного утверждать План)</t>
  </si>
  <si>
    <t>(подпись)                                                                 (расшифровка подписи)</t>
  </si>
  <si>
    <t>" _______"  _______________________________ 20______ г.</t>
  </si>
  <si>
    <t xml:space="preserve">План финансово-хозяйственной деятельности </t>
  </si>
  <si>
    <r>
      <t xml:space="preserve">Орган, осуществляющий функции и полномочия учредителя:   </t>
    </r>
    <r>
      <rPr>
        <u/>
        <sz val="16"/>
        <color indexed="8"/>
        <rFont val="Times New Roman"/>
        <family val="1"/>
        <charset val="204"/>
      </rPr>
      <t xml:space="preserve"> </t>
    </r>
  </si>
  <si>
    <t>Единица измерения: рубли (с точностью до второго десятичного знака)</t>
  </si>
  <si>
    <t>по ОКЕИ</t>
  </si>
  <si>
    <t>I. Сведения о деятельности учреждения</t>
  </si>
  <si>
    <t>1.1. Цели деятельности учреждения:</t>
  </si>
  <si>
    <t>1.2. Виды деятельности учреждения:</t>
  </si>
  <si>
    <t>1.4. Общая балансовая стоимость недвижимого имущества:</t>
  </si>
  <si>
    <t>Наименование показателя</t>
  </si>
  <si>
    <t>Сумма, тыс. руб.</t>
  </si>
  <si>
    <t>Нефинансовые активы, всего:</t>
  </si>
  <si>
    <t xml:space="preserve"> из них: недвижимое имущество, всего:        </t>
  </si>
  <si>
    <t xml:space="preserve"> в том числе: остаточная стоимость              </t>
  </si>
  <si>
    <t xml:space="preserve">особо ценное движимое имущество, всего                           </t>
  </si>
  <si>
    <t xml:space="preserve">Финансовые активы, всего            </t>
  </si>
  <si>
    <t xml:space="preserve"> из них: дебиторская задолженность по  расходам</t>
  </si>
  <si>
    <t>Обязательства, всего</t>
  </si>
  <si>
    <t>газоснабжение</t>
  </si>
  <si>
    <t>Прочие услуги всего,  в том числе:</t>
  </si>
  <si>
    <t>Перечисления международным организациям</t>
  </si>
  <si>
    <t>прочее (септик)</t>
  </si>
  <si>
    <t xml:space="preserve">Оплата транспортного налога  </t>
  </si>
  <si>
    <t>в том числе приобретение угля, дизтоплива для нужд отопления</t>
  </si>
  <si>
    <t>(расшифровка подписи)</t>
  </si>
  <si>
    <t>Главный бухгалтер</t>
  </si>
  <si>
    <t>Руководитель</t>
  </si>
  <si>
    <t>Проверка:</t>
  </si>
  <si>
    <t xml:space="preserve">Оплата налога на имущество </t>
  </si>
  <si>
    <t>Оплата земельного налога</t>
  </si>
  <si>
    <t>II.Показатели финансового состояния учреждения</t>
  </si>
  <si>
    <t>коды</t>
  </si>
  <si>
    <t>по ОКПО</t>
  </si>
  <si>
    <t>Адрес фактического местонахождения</t>
  </si>
  <si>
    <t xml:space="preserve">ИНН/КПП учреждения </t>
  </si>
  <si>
    <t>Код по реестру участников бюджетного процесса, а также юридических лиц, не являющихся участниками бюджетного процесса</t>
  </si>
  <si>
    <t>1.3. Перечень услуг (работ),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осуществляется, в том числе за плату</t>
  </si>
  <si>
    <t>1.5.Общая балансовая стоимость движимого имущества:</t>
  </si>
  <si>
    <t>в том числе балансовая стоимость особо ценного движимого имущества</t>
  </si>
  <si>
    <t>(дата составления плана)</t>
  </si>
  <si>
    <t>(последнюю отчетную дату)</t>
  </si>
  <si>
    <t xml:space="preserve">из них: денежные средства учреждения, всего
</t>
  </si>
  <si>
    <t xml:space="preserve">в том числе: денежные средства учреждения на счетах
</t>
  </si>
  <si>
    <t>денежные средства учреждения, размещенные на депозиты в кредитной организации</t>
  </si>
  <si>
    <t>иные финансовые инструменты</t>
  </si>
  <si>
    <t xml:space="preserve">из них: долговые обязательства
</t>
  </si>
  <si>
    <t xml:space="preserve">кредиторская задолженность:
</t>
  </si>
  <si>
    <t xml:space="preserve">в том числе: просроченная кредиторская задолженность
</t>
  </si>
  <si>
    <t>1.</t>
  </si>
  <si>
    <t>1.1.</t>
  </si>
  <si>
    <t>1.2.</t>
  </si>
  <si>
    <t>2.</t>
  </si>
  <si>
    <t>2.1.</t>
  </si>
  <si>
    <t>2.2.</t>
  </si>
  <si>
    <t>2.3.</t>
  </si>
  <si>
    <t>2.4.</t>
  </si>
  <si>
    <t xml:space="preserve"> из них: дебиторская задолженность по   доходам</t>
  </si>
  <si>
    <t>3.</t>
  </si>
  <si>
    <t>3.1.</t>
  </si>
  <si>
    <t>3.2.</t>
  </si>
  <si>
    <t xml:space="preserve">Наименование муниципального автономного учреждения </t>
  </si>
  <si>
    <t>в том числе: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</si>
  <si>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</si>
  <si>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</si>
  <si>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</si>
  <si>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</si>
  <si>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</si>
  <si>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</si>
  <si>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</si>
  <si>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</si>
  <si>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Поступления от доходов, всего, в т.ч.</t>
  </si>
  <si>
    <t>доходы от операций с активами всего, из них:</t>
  </si>
  <si>
    <t>Показатели выплат по расходам</t>
  </si>
  <si>
    <t xml:space="preserve">на закупку товаров, работ, услуг учреждения </t>
  </si>
  <si>
    <t>Код строки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</si>
  <si>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</si>
  <si>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</si>
  <si>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</si>
  <si>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5 апреля 2013 г. № 44-ФЗ «О контрактной системе в сфере закупок товаров, работ, услуг для обеспечения государственных и муниципальных нужд»</t>
  </si>
  <si>
    <t>в соответствии с Федеральным законом от 18 июля 2011 г. № 223-ФЗ «О закупках товаров, работ, услуг отдельными видами юридических лиц»</t>
  </si>
  <si>
    <t>1-ый год планового периода</t>
  </si>
  <si>
    <t>2-ой год планового периода</t>
  </si>
  <si>
    <t>Выплаты по расходам на закупку товаров, работ, услуг всего:</t>
  </si>
  <si>
    <t xml:space="preserve"> на оплату контрактов, заключенных до начала очередного финансового года:</t>
  </si>
  <si>
    <t>Таблица 3</t>
  </si>
  <si>
    <t>Сведения о средствах, поступающих</t>
  </si>
  <si>
    <t>во временное распоряжение учреждения</t>
  </si>
  <si>
    <t>на _______________________ 20__ г.</t>
  </si>
  <si>
    <t>(очередной финансовый год)</t>
  </si>
  <si>
    <t>Сумма (руб., с точностью до двух знаков после запятой - 0,00)</t>
  </si>
  <si>
    <t>Остаток средств на начало года</t>
  </si>
  <si>
    <t>Остаток средств на конец года</t>
  </si>
  <si>
    <t>Поступление</t>
  </si>
  <si>
    <t>Выбытие</t>
  </si>
  <si>
    <t>Таблица 2</t>
  </si>
  <si>
    <t>Таблица 4</t>
  </si>
  <si>
    <t>Справочная информация</t>
  </si>
  <si>
    <t>Сумма (тыс. руб.)</t>
  </si>
  <si>
    <t>Объем публичных обязательств, всего:</t>
  </si>
  <si>
    <t>Объем бюджетных инвестиций (в части переданных полномочий муниципального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</si>
  <si>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</si>
  <si>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Ответственный</t>
  </si>
  <si>
    <t xml:space="preserve"> (подпись)        </t>
  </si>
  <si>
    <t>Главный бухгалтер ________________</t>
  </si>
  <si>
    <t>_____________________________</t>
  </si>
  <si>
    <t xml:space="preserve"> (подпись)          </t>
  </si>
  <si>
    <r>
      <t>исполнитель</t>
    </r>
    <r>
      <rPr>
        <sz val="12"/>
        <color indexed="8"/>
        <rFont val="Times New Roman"/>
        <family val="1"/>
        <charset val="204"/>
      </rPr>
      <t xml:space="preserve"> _______________________</t>
    </r>
  </si>
  <si>
    <t>тел. __________________</t>
  </si>
  <si>
    <t>Расчеты (обоснования) к плану финансово-хозяйственной деятельности муниципального учреждения</t>
  </si>
  <si>
    <t>Расчеты (обоснования) выплат персоналу (строка 210)</t>
  </si>
  <si>
    <t>Расчеты (обоснования) расходов на оплату труда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</si>
  <si>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</si>
  <si>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</si>
  <si>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</si>
  <si>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r>
      <t>Ежемесячная надбавка к должностному окладу, %</t>
    </r>
    <r>
      <rPr>
        <vertAlign val="superscript"/>
        <sz val="10"/>
        <color indexed="8"/>
        <rFont val="Times New Roman"/>
        <family val="1"/>
        <charset val="204"/>
      </rPr>
      <t>*</t>
    </r>
  </si>
  <si>
    <r>
      <t>Районный коэффициент</t>
    </r>
    <r>
      <rPr>
        <vertAlign val="superscript"/>
        <sz val="10"/>
        <color indexed="8"/>
        <rFont val="Times New Roman"/>
        <family val="1"/>
        <charset val="204"/>
      </rPr>
      <t>*</t>
    </r>
  </si>
  <si>
    <t>Фонд оплаты труда в год, руб (гр.3×гр.4×(1+гр.8/100)×гр.9×12)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</si>
  <si>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</si>
  <si>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</si>
  <si>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</si>
  <si>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</si>
  <si>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Итого:</t>
  </si>
  <si>
    <t>×</t>
  </si>
  <si>
    <r>
      <t>*</t>
    </r>
    <r>
      <rPr>
        <sz val="11"/>
        <color indexed="8"/>
        <rFont val="Times New Roman"/>
        <family val="1"/>
        <charset val="204"/>
      </rPr>
      <t>Значения показателей по строкам граф 8, 9 принимаются равным 1</t>
    </r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</si>
  <si>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</si>
  <si>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</si>
  <si>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</si>
  <si>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</si>
  <si>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1.3.</t>
  </si>
  <si>
    <t xml:space="preserve">Расчеты (обоснования) расходов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</si>
  <si>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</si>
  <si>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</si>
  <si>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</si>
  <si>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1.3.1.</t>
  </si>
  <si>
    <t>Расчеты (обоснования) расходов на иные выплаты персоналу, кроме оплаты труда</t>
  </si>
  <si>
    <t>Численность работников, получающих выплату (пособие, компенсацию)</t>
  </si>
  <si>
    <t>Размер выплаты (пособия, компенсации) в месяц, руб.</t>
  </si>
  <si>
    <t>1.4.</t>
  </si>
  <si>
    <t>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</si>
  <si>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</si>
  <si>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руб.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</si>
  <si>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</si>
  <si>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</si>
  <si>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</si>
  <si>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</si>
  <si>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</si>
  <si>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</si>
  <si>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</si>
  <si>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</si>
  <si>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0,__%*</t>
  </si>
  <si>
    <t>2.5.</t>
  </si>
  <si>
    <t>Страховые взносы в Федеральный фонд обязательного медицинского страхования, всего (по ставке 5,1%)</t>
  </si>
  <si>
    <t>* Указываются страховые тарифы, дифференцированные по классам профессионального риска, установленные Федеральным законом от 22 декабря 2005 г., № 179-ФЗ «О страховых тарифах на обязательное социальное страхование от несчастных случаев на производстве и профессиональных заболеваний на 2006 год».</t>
  </si>
  <si>
    <t>Расчет (обоснование) расходов на социальные и иные выплаты населению</t>
  </si>
  <si>
    <t>Размер одной выплаты, руб.</t>
  </si>
  <si>
    <t>Количество выплат в год</t>
  </si>
  <si>
    <t>Общая сумма выплат, руб. (гр.3×гр.4)</t>
  </si>
  <si>
    <t>Расчет (обоснования) расходов на уплату налогов, сборов и иных платежей</t>
  </si>
  <si>
    <t>Налоговая база, руб.</t>
  </si>
  <si>
    <t>Ставка налога, %</t>
  </si>
  <si>
    <t>Сумма начисленного налога, подлежащего уплате, руб. (гр.3×гр.4/100)</t>
  </si>
  <si>
    <t>4.</t>
  </si>
  <si>
    <t>Расчет (обоснование) расходов на безвозмездные перечисления организациям</t>
  </si>
  <si>
    <t>5.</t>
  </si>
  <si>
    <t>Код видов расходов _________________________________________</t>
  </si>
  <si>
    <t>Источник финансового обеспечения _________________________________</t>
  </si>
  <si>
    <t>Расчет (обоснование) прочих расходов (кроме расходов на закупку товаров, работ, услуг)</t>
  </si>
  <si>
    <t>6.</t>
  </si>
  <si>
    <t>Расчет (обоснование) расходов на закупку товаров, работ, услуг</t>
  </si>
  <si>
    <t>6.1.</t>
  </si>
  <si>
    <t>Расчет (обоснование)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</si>
  <si>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</si>
  <si>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</si>
  <si>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</si>
  <si>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6.2.</t>
  </si>
  <si>
    <t>Расчет (обоснование) расходов на оплату транспортных услуг</t>
  </si>
  <si>
    <t>Количество услуг перевозки</t>
  </si>
  <si>
    <t>Цена услуги перевозки, руб.</t>
  </si>
  <si>
    <t>6.3.</t>
  </si>
  <si>
    <t>Расчет (обоснование) расходов на оплату коммунальных услуг</t>
  </si>
  <si>
    <t>Размер потребления ресурсов</t>
  </si>
  <si>
    <t>Тариф (с учетом НДС), руб.</t>
  </si>
  <si>
    <t>Индексация, %</t>
  </si>
  <si>
    <t>6.4.</t>
  </si>
  <si>
    <t>Расчет (обоснование) расходов на оплату аренды имущества</t>
  </si>
  <si>
    <t>Количество</t>
  </si>
  <si>
    <t>Ставка арендной платы</t>
  </si>
  <si>
    <t>6.5.</t>
  </si>
  <si>
    <t>Расчет (обоснование) расходов на работ, услуг по содержанию имущества</t>
  </si>
  <si>
    <t>Объект</t>
  </si>
  <si>
    <t>Количество работ (услуг)</t>
  </si>
  <si>
    <t>6.6.</t>
  </si>
  <si>
    <t xml:space="preserve">Расчет (обоснование) расходов на оплату прочих работ, услуг </t>
  </si>
  <si>
    <t>6.7.</t>
  </si>
  <si>
    <t>Средняя стоимость, руб.</t>
  </si>
  <si>
    <t>Сумма, руб.</t>
  </si>
  <si>
    <t>(гр.3×гр.4)</t>
  </si>
  <si>
    <t>Расчет (обоснование) расходов на приобретение основных средств</t>
  </si>
  <si>
    <t xml:space="preserve">Расчет (обоснование) расходов на приобретение материальных запасов </t>
  </si>
  <si>
    <t>6.8.</t>
  </si>
  <si>
    <t>Стоимость работ (услуг) всего, руб.</t>
  </si>
  <si>
    <t>Стоимость (с учетом НДС) всего, руб.</t>
  </si>
  <si>
    <t>Сумма всего, руб. (гр.3×гр.4×гр.5)</t>
  </si>
  <si>
    <t>Сумма всего, руб. (гр.3×гр.4)</t>
  </si>
  <si>
    <t>6.9.</t>
  </si>
  <si>
    <t xml:space="preserve">Расчет (обоснование) прочих расходов </t>
  </si>
  <si>
    <t>Сумма взноса всего, руб.</t>
  </si>
  <si>
    <r>
      <t xml:space="preserve"> </t>
    </r>
    <r>
      <rPr>
        <sz val="13"/>
        <color indexed="8"/>
        <rFont val="Times New Roman"/>
        <family val="1"/>
        <charset val="204"/>
      </rPr>
      <t>Руководитель учреждения</t>
    </r>
    <r>
      <rPr>
        <sz val="12"/>
        <color indexed="8"/>
        <rFont val="Times New Roman"/>
        <family val="1"/>
        <charset val="204"/>
      </rPr>
      <t xml:space="preserve"> _____________  </t>
    </r>
  </si>
  <si>
    <t xml:space="preserve">        на закупку товаров работ, услуг по году начала закупки:</t>
  </si>
  <si>
    <t>Уплата иных платежей</t>
  </si>
  <si>
    <t>Стипендии</t>
  </si>
  <si>
    <t>Прочие расходы (кроме расходов на закупку товаров, работ, услуг), в т.ч.</t>
  </si>
  <si>
    <t>Прочие</t>
  </si>
  <si>
    <t>Расходы на приобретение нематериальных активов (увеличение стоимости основных средств)</t>
  </si>
  <si>
    <t>Безвозмездные перечисления организациям, за исключением государственных и муниципальных</t>
  </si>
  <si>
    <t>увеличение остатков средств</t>
  </si>
  <si>
    <t>уменьшение остатков средств</t>
  </si>
  <si>
    <t>прочие выбытия</t>
  </si>
  <si>
    <t>Поступление финансовых активов, всего, из них:</t>
  </si>
  <si>
    <t>Выбытие финансовых активов, всего, из них:</t>
  </si>
  <si>
    <t>* данные сроки не учитываются по КОСГУ 290</t>
  </si>
  <si>
    <t>Аренда</t>
  </si>
  <si>
    <t>Возмещение коммунальных платежей</t>
  </si>
  <si>
    <t>Гранты</t>
  </si>
  <si>
    <t>Прочие поступления</t>
  </si>
  <si>
    <t>Целевые и безвозмездные поступления</t>
  </si>
  <si>
    <t>Прочие доходы</t>
  </si>
  <si>
    <t>Уплата налогов, сборов и иных платежей, всего из них:</t>
  </si>
  <si>
    <t>Прочие расходы  (расходы на закупку товаров, работ, услуг)**</t>
  </si>
  <si>
    <t>** КОСГУ 290 (например грамоты, кубки, медали для награждения)</t>
  </si>
  <si>
    <t>Код бюджетной классификации Российской Федерации</t>
  </si>
  <si>
    <t xml:space="preserve">ВСЕГО </t>
  </si>
  <si>
    <t>Объем финансового обеспечения, руб. (с точностью до двух знаков после запятой-0,00)</t>
  </si>
  <si>
    <t>субсидия на финансовое обеспечение выполнения муниципального задания из местного бюджета</t>
  </si>
  <si>
    <t>5а</t>
  </si>
  <si>
    <t>Субсидия на финансовое обеспечение выполнения государственного задания из Бюджета Федерального фонда обязательного медицинского страхования</t>
  </si>
  <si>
    <t>5.1</t>
  </si>
  <si>
    <t>Субсидии, предоставляемые в соответствии с абзацем вторым пункта 1 статьи 78.1 Бюджетного кодекса Российской Федерации</t>
  </si>
  <si>
    <t>6а</t>
  </si>
  <si>
    <t xml:space="preserve">Субсидия на осуществление капитальных вложений 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</si>
  <si>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</si>
  <si>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 доход деятельности</t>
  </si>
  <si>
    <t>Всего</t>
  </si>
  <si>
    <t>из них</t>
  </si>
  <si>
    <t>Иные субсидии, предоставленные из бюджета</t>
  </si>
  <si>
    <r>
      <t>6</t>
    </r>
    <r>
      <rPr>
        <sz val="8"/>
        <rFont val="Calibri"/>
        <family val="2"/>
        <charset val="204"/>
      </rPr>
      <t>Б</t>
    </r>
  </si>
  <si>
    <r>
      <t>6</t>
    </r>
    <r>
      <rPr>
        <sz val="10"/>
        <rFont val="Calibri"/>
        <family val="2"/>
        <charset val="204"/>
      </rPr>
      <t>в</t>
    </r>
  </si>
  <si>
    <t>Выплаты по расходам, всего:</t>
  </si>
  <si>
    <t>в т.ч. на выплаты персоналу всего:</t>
  </si>
  <si>
    <t>из них оплата труда и начисления на выплаты по оплате труда</t>
  </si>
  <si>
    <t xml:space="preserve">          в т.ч. заработная плата</t>
  </si>
  <si>
    <t>Социальные и иные выплаты населению</t>
  </si>
  <si>
    <t>220а</t>
  </si>
  <si>
    <t>Расходы на закупку товаров, работ, услуг, всего</t>
  </si>
  <si>
    <t>Плановые показатели по поступлениям и выплатам учреждения</t>
  </si>
  <si>
    <t>Иные выплаты персоналу, кроме оплаты труда</t>
  </si>
  <si>
    <t>Уплата налогов, сборов и иных платежей</t>
  </si>
  <si>
    <t>Прочие расходы (кроме расходов на закупку товаров, работ, услуг)</t>
  </si>
  <si>
    <t>** по источникам</t>
  </si>
  <si>
    <t>Источник финансового обеспечения* _________________________________</t>
  </si>
  <si>
    <t>* расчет (обоснование) заполняется по каждому источнику по отдельности</t>
  </si>
  <si>
    <t>*расчет (обоснование) заполняется по каждому источнику по отдельности</t>
  </si>
  <si>
    <t>Расчеты (обоснования) выплат персоналу при направлении в служебные командировки*</t>
  </si>
  <si>
    <t>7. Детализированные плановые показатели по поступлениям и выплатам</t>
  </si>
  <si>
    <t xml:space="preserve">субсидия на финансовое обеспечение выполнения муниципального задания </t>
  </si>
  <si>
    <t>за счет средств городского бюджета</t>
  </si>
  <si>
    <t>за счет средств областногобюджета</t>
  </si>
  <si>
    <t>за счет средств областного бюджета</t>
  </si>
  <si>
    <t>за счет средств федерального бюджета</t>
  </si>
  <si>
    <t>ИТОГО (стр.100+стр.500)</t>
  </si>
  <si>
    <t xml:space="preserve">плата за оказание услуг (выполнение работ), установленная в предусмотренных законодательством </t>
  </si>
  <si>
    <t>оказание иных платных услуг</t>
  </si>
  <si>
    <t xml:space="preserve">Уменьшение суммы поступлений от доходов на суммы уплаченных налогов (налога на прибыль, НДС, УСН)* </t>
  </si>
  <si>
    <t>211.1</t>
  </si>
  <si>
    <t>263.1</t>
  </si>
  <si>
    <t>263.2</t>
  </si>
  <si>
    <t>263.3</t>
  </si>
  <si>
    <t>263.4</t>
  </si>
  <si>
    <t>263.5</t>
  </si>
  <si>
    <t>263.6</t>
  </si>
  <si>
    <t>266.1</t>
  </si>
  <si>
    <t>269.1</t>
  </si>
  <si>
    <t>269.2</t>
  </si>
  <si>
    <t>на уплату налогов, в качестве объекта налогообложения по которым признается имущество учреждения</t>
  </si>
  <si>
    <t xml:space="preserve">Остатки средств на начало года, в том числе: </t>
  </si>
  <si>
    <t xml:space="preserve">Остатки средств на конец года, в том числе: </t>
  </si>
  <si>
    <t>Остатки средств на конец года, в т.ч.</t>
  </si>
  <si>
    <t>Остатки средств на начало года, в т.ч.</t>
  </si>
  <si>
    <t>на 2019  год и плановый период 2020 -2021 годов</t>
  </si>
  <si>
    <t>муниципальное автономное дошкольное образовательное учреждение города Калиниграда детский сад № 124</t>
  </si>
  <si>
    <t>236005, г.Калининград, ул. Печатная, 43</t>
  </si>
  <si>
    <t>ИНН 3908016018 КПП 390601001</t>
  </si>
  <si>
    <t>Комитет по образованию администарции городского округа " Город Калининград"</t>
  </si>
  <si>
    <t>Приобщение к основным сферам человеческой культуры; обучение, воспитание и развитие детей в интересах личности, общества и государства; охрана, укрепление и реабилитация физического и психического здоровья детей.</t>
  </si>
  <si>
    <t>Образование дошкольное, присмотр и уход</t>
  </si>
  <si>
    <t>Реализация основных общеобразовательных программ дошкольного образования в группах общеразвивающей направленности, присмотр и уход</t>
  </si>
  <si>
    <t>на 2019 г. и на плановый период 2020-2021 годов</t>
  </si>
  <si>
    <t>Тукоева Л.А.</t>
  </si>
  <si>
    <t>на 2019 г. очередной финансовый год</t>
  </si>
  <si>
    <t>на 2020г.</t>
  </si>
  <si>
    <t>на 2021 г.</t>
  </si>
  <si>
    <t>на 2018 г. очередной финансовый год</t>
  </si>
  <si>
    <t>на 2020 г.</t>
  </si>
  <si>
    <t>на 2021г.</t>
  </si>
  <si>
    <t>2019 г.</t>
  </si>
  <si>
    <t>2020 г.</t>
  </si>
  <si>
    <t>2021 г.</t>
  </si>
  <si>
    <t>Повар</t>
  </si>
  <si>
    <t>Кухонный рабочий</t>
  </si>
  <si>
    <t>Кладовщик</t>
  </si>
  <si>
    <t>Грузчик</t>
  </si>
  <si>
    <t>Рабочий по комплексному обслуживанию и ремонту зданий сооружений</t>
  </si>
  <si>
    <t>Сторож</t>
  </si>
  <si>
    <t>Рабочий по стирке и ремонту белья</t>
  </si>
  <si>
    <t>Кастелянша</t>
  </si>
  <si>
    <t>Код видов расходов 111 Фонд оплаты труда учреждений</t>
  </si>
  <si>
    <t>Источник финансового обеспечения** субсидия на финансовое обеспечение выполнения муниципального задания за счет средств городского бюджета</t>
  </si>
  <si>
    <r>
      <t xml:space="preserve">Код видов расходов </t>
    </r>
    <r>
      <rPr>
        <u/>
        <sz val="11"/>
        <color indexed="8"/>
        <rFont val="Times New Roman"/>
        <family val="1"/>
        <charset val="204"/>
      </rPr>
      <t>111 Фонд оплаты труда учреждений</t>
    </r>
  </si>
  <si>
    <r>
      <t xml:space="preserve">Источник финансового обеспечения** </t>
    </r>
    <r>
      <rPr>
        <u/>
        <sz val="11"/>
        <color indexed="8"/>
        <rFont val="Times New Roman"/>
        <family val="1"/>
        <charset val="204"/>
      </rPr>
      <t>субсидия на финансовое обеспечение выполнения муниципального задания за счет средств областного бюджета</t>
    </r>
  </si>
  <si>
    <t>Заведующий</t>
  </si>
  <si>
    <t>Заместитель заведующего</t>
  </si>
  <si>
    <t>Воспитатель</t>
  </si>
  <si>
    <t>Музыкальный руководитель</t>
  </si>
  <si>
    <t>Инструктор по физическому воспитанию</t>
  </si>
  <si>
    <t>Педагог-психолог</t>
  </si>
  <si>
    <t>Учитель-логопед</t>
  </si>
  <si>
    <t>Делопроизводитель</t>
  </si>
  <si>
    <t>Младший воспитатель</t>
  </si>
  <si>
    <t>Уборщик производственных и служебных  помещений</t>
  </si>
  <si>
    <t>Дворник</t>
  </si>
  <si>
    <t>Бухгалтер</t>
  </si>
  <si>
    <r>
      <t xml:space="preserve">Источник финансового обеспечения** </t>
    </r>
    <r>
      <rPr>
        <u/>
        <sz val="11"/>
        <color indexed="8"/>
        <rFont val="Times New Roman"/>
        <family val="1"/>
        <charset val="204"/>
      </rPr>
      <t>средства от приносящей доход деятельности</t>
    </r>
  </si>
  <si>
    <t>Педагог дополнительного образования</t>
  </si>
  <si>
    <r>
      <t xml:space="preserve">Код видов расходов </t>
    </r>
    <r>
      <rPr>
        <u/>
        <sz val="11"/>
        <color indexed="8"/>
        <rFont val="Times New Roman"/>
        <family val="1"/>
        <charset val="204"/>
      </rPr>
      <t>112 Иные выплаты персоналу учреждений, за исключением фонда оплаты труда</t>
    </r>
  </si>
  <si>
    <r>
      <t xml:space="preserve">Источник финансового обеспечения* </t>
    </r>
    <r>
      <rPr>
        <u/>
        <sz val="11"/>
        <color indexed="8"/>
        <rFont val="Times New Roman"/>
        <family val="1"/>
        <charset val="204"/>
      </rPr>
      <t>субсидия на финансовое обеспечение выполнения муниципального задания</t>
    </r>
  </si>
  <si>
    <t>Пособие по уходу за ребенком до достижения им возраста 3-х лет</t>
  </si>
  <si>
    <t>Возмещение расходов за прохождение медицинского осмотра</t>
  </si>
  <si>
    <r>
      <t xml:space="preserve">Код видов расходов </t>
    </r>
    <r>
      <rPr>
        <u/>
        <sz val="11"/>
        <color indexed="8"/>
        <rFont val="Times New Roman"/>
        <family val="1"/>
        <charset val="204"/>
      </rPr>
      <t>851 Уплата налога на имущество организаций и земельного налога</t>
    </r>
  </si>
  <si>
    <r>
      <t xml:space="preserve">Источник финансового обеспечения </t>
    </r>
    <r>
      <rPr>
        <u/>
        <sz val="11"/>
        <color indexed="8"/>
        <rFont val="Times New Roman"/>
        <family val="1"/>
        <charset val="204"/>
      </rPr>
      <t>субсидия на финансовое обеспечение выполнения муниципального задания за счет средств городского бюджета</t>
    </r>
  </si>
  <si>
    <t>Налог на имущество</t>
  </si>
  <si>
    <t>Налог на землю</t>
  </si>
  <si>
    <r>
      <t xml:space="preserve">Код видов расходов </t>
    </r>
    <r>
      <rPr>
        <u/>
        <sz val="11"/>
        <color indexed="8"/>
        <rFont val="Times New Roman"/>
        <family val="1"/>
        <charset val="204"/>
      </rPr>
      <t>853 Уплата прочих налогов, сборов</t>
    </r>
  </si>
  <si>
    <r>
      <t xml:space="preserve">Код видов расходов 244 </t>
    </r>
    <r>
      <rPr>
        <u/>
        <sz val="11"/>
        <color indexed="8"/>
        <rFont val="Times New Roman"/>
        <family val="1"/>
        <charset val="204"/>
      </rPr>
      <t>Прочая закупка товаров, работ и услуг для обеспечения
государственных (муниципальных) нужд</t>
    </r>
  </si>
  <si>
    <r>
      <t xml:space="preserve">Источник финансового обеспечения* </t>
    </r>
    <r>
      <rPr>
        <u/>
        <sz val="11"/>
        <color indexed="8"/>
        <rFont val="Times New Roman"/>
        <family val="1"/>
        <charset val="204"/>
      </rPr>
      <t>субсидия на финансовое обеспечение выполнения муниципального задания за счет средств городского бюджета</t>
    </r>
  </si>
  <si>
    <t>Доступ в сеть интернет</t>
  </si>
  <si>
    <t>Предоставление абонентской линии</t>
  </si>
  <si>
    <t>Межгород</t>
  </si>
  <si>
    <t>Теплоэнергия</t>
  </si>
  <si>
    <t>Электроэнергия</t>
  </si>
  <si>
    <t>Водоснабжение/водоотведение</t>
  </si>
  <si>
    <t>ПДК</t>
  </si>
  <si>
    <t>ТО охранной сигнализации</t>
  </si>
  <si>
    <t>Дератизация</t>
  </si>
  <si>
    <t>Дезинфекция</t>
  </si>
  <si>
    <t>Вывоз ТБО</t>
  </si>
  <si>
    <t>ТО пожарной сигнализации</t>
  </si>
  <si>
    <t>Заправка огнетушителей</t>
  </si>
  <si>
    <t>Заправка картриджей</t>
  </si>
  <si>
    <t>ТО и ремонт ОС и инвентаря</t>
  </si>
  <si>
    <t>Промывка системы отопления</t>
  </si>
  <si>
    <t>Обслуживание электрооборудования</t>
  </si>
  <si>
    <t>Продление хостинга</t>
  </si>
  <si>
    <t>Передача сигнала на пульт пожарной части</t>
  </si>
  <si>
    <t>Охрана объекта</t>
  </si>
  <si>
    <t>Приобретение лицензии 0,7 Образование</t>
  </si>
  <si>
    <t>Гигиеническое обучение</t>
  </si>
  <si>
    <t>Медицинский осмотр</t>
  </si>
  <si>
    <t>Правовая система Консультант</t>
  </si>
  <si>
    <t>Обслуживание 1С</t>
  </si>
  <si>
    <t>Развивающие игры, игрушки</t>
  </si>
  <si>
    <t>Мягкий инвентарь</t>
  </si>
  <si>
    <t>Канцтовары</t>
  </si>
  <si>
    <t>Хозяйственные товары</t>
  </si>
  <si>
    <t>Строительные материалы</t>
  </si>
  <si>
    <t>Оснащение групп</t>
  </si>
  <si>
    <t>Приобретение лицензии для ПО</t>
  </si>
  <si>
    <t>Изготовление ЭЦП</t>
  </si>
  <si>
    <t>Курсы повышения квалификации, семинары</t>
  </si>
  <si>
    <t xml:space="preserve">Пособия, игры, игрушки </t>
  </si>
  <si>
    <r>
      <t xml:space="preserve">Источник финансового обеспечения* </t>
    </r>
    <r>
      <rPr>
        <u/>
        <sz val="11"/>
        <color indexed="8"/>
        <rFont val="Times New Roman"/>
        <family val="1"/>
        <charset val="204"/>
      </rPr>
      <t>средства от приносящей доход деятельности</t>
    </r>
  </si>
  <si>
    <t>Публикация отчета</t>
  </si>
  <si>
    <t>Изготовление сертификата ключа</t>
  </si>
  <si>
    <t>Хозтовары, моющие, дез. Средства</t>
  </si>
  <si>
    <t>Продукты питани (сотрудники)</t>
  </si>
  <si>
    <t>Продукты питани (дети)</t>
  </si>
  <si>
    <t>Приобретение посуды</t>
  </si>
  <si>
    <t>Песок для песочниц</t>
  </si>
  <si>
    <t>Канцтовары для кружков</t>
  </si>
  <si>
    <t>Обслуживание оборудования</t>
  </si>
  <si>
    <t>16 469 105,25</t>
  </si>
  <si>
    <t>8 073 295,69</t>
  </si>
  <si>
    <t>6 026 505,15</t>
  </si>
  <si>
    <t>653,48</t>
  </si>
  <si>
    <r>
      <t xml:space="preserve">от  </t>
    </r>
    <r>
      <rPr>
        <u/>
        <sz val="14"/>
        <color indexed="8"/>
        <rFont val="Calibri"/>
        <family val="2"/>
        <charset val="204"/>
      </rPr>
      <t>"31" декабря  2018 г.</t>
    </r>
  </si>
  <si>
    <t>6 026,51</t>
  </si>
  <si>
    <t>1313,45</t>
  </si>
  <si>
    <t>1 033,62</t>
  </si>
  <si>
    <t>60698,46</t>
  </si>
  <si>
    <t>25,71</t>
  </si>
  <si>
    <t>103222,87</t>
  </si>
  <si>
    <t>328,10</t>
  </si>
  <si>
    <t xml:space="preserve">Код видов расходов </t>
  </si>
  <si>
    <t xml:space="preserve">Источник финансового обеспечения </t>
  </si>
  <si>
    <r>
      <t>Источник финансового обеспечения</t>
    </r>
    <r>
      <rPr>
        <u/>
        <sz val="11"/>
        <color indexed="8"/>
        <rFont val="Times New Roman"/>
        <family val="1"/>
        <charset val="204"/>
      </rPr>
      <t xml:space="preserve"> средства от приносящей доход деятельности</t>
    </r>
  </si>
  <si>
    <t>пени</t>
  </si>
  <si>
    <t>Мебель в группы</t>
  </si>
  <si>
    <r>
      <t xml:space="preserve">Источник финансового обеспечения* </t>
    </r>
    <r>
      <rPr>
        <u/>
        <sz val="11"/>
        <color indexed="8"/>
        <rFont val="Times New Roman"/>
        <family val="1"/>
        <charset val="204"/>
      </rPr>
      <t>субсидии на иные цели</t>
    </r>
  </si>
  <si>
    <t>Ремонт пола спален групп №№ 4,7,8</t>
  </si>
  <si>
    <t>Строительный контроль</t>
  </si>
  <si>
    <t>Демонтаж 3 террас</t>
  </si>
  <si>
    <t>Поставка и установка 1 (двухсекционной) веранды</t>
  </si>
  <si>
    <t>Поставка и установка 2 веранд</t>
  </si>
  <si>
    <t>Подписка 1С</t>
  </si>
  <si>
    <t>от  "31" октября 2019 г.</t>
  </si>
  <si>
    <t>И.О. Заведующего</t>
  </si>
  <si>
    <t>___________________________________________Кувекина В.И.</t>
  </si>
  <si>
    <t>на "31" октября 2019 г.</t>
  </si>
  <si>
    <t>Кувекина В.И.</t>
  </si>
  <si>
    <t>Разработка паспорта энергоснабжения</t>
  </si>
  <si>
    <t>Медосмотр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</si>
</sst>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5" x14ac:knownFonts="1"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 Black"/>
      <family val="2"/>
      <charset val="204"/>
    </font>
    <font>
      <b/>
      <sz val="12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name val="Arial TUR"/>
      <family val="2"/>
      <charset val="162"/>
    </font>
    <font>
      <b/>
      <sz val="18"/>
      <name val="Arial TUR"/>
      <family val="2"/>
      <charset val="162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sz val="10"/>
      <color indexed="8"/>
      <name val="Calibri"/>
      <family val="2"/>
    </font>
    <font>
      <sz val="10"/>
      <name val="Calibri"/>
      <family val="2"/>
    </font>
    <font>
      <b/>
      <sz val="20"/>
      <color indexed="8"/>
      <name val="Calibri"/>
      <family val="2"/>
      <charset val="204"/>
    </font>
    <font>
      <sz val="18"/>
      <color indexed="8"/>
      <name val="Calibri"/>
      <family val="2"/>
    </font>
    <font>
      <sz val="18"/>
      <name val="Calibri"/>
      <family val="2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</font>
    <font>
      <u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3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4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2"/>
      <charset val="204"/>
    </font>
    <font>
      <sz val="16"/>
      <color theme="1"/>
      <name val="Times New Roman"/>
      <family val="1"/>
      <charset val="204"/>
    </font>
    <font>
      <u/>
      <sz val="14"/>
      <color indexed="8"/>
      <name val="Calibri"/>
      <family val="2"/>
      <charset val="204"/>
    </font>
    <font>
      <sz val="16"/>
      <color theme="1"/>
      <name val="Times New Roman"/>
      <family val="2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 Black"/>
      <family val="2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49" fillId="0" borderId="0"/>
    <xf numFmtId="164" fontId="8" fillId="0" borderId="0" applyFont="0" applyFill="0" applyBorder="0" applyAlignment="0" applyProtection="0"/>
  </cellStyleXfs>
  <cellXfs count="426">
    <xf numFmtId="0" fontId="0" fillId="0" borderId="0" xfId="0"/>
    <xf numFmtId="0" fontId="49" fillId="0" borderId="0" xfId="2"/>
    <xf numFmtId="0" fontId="49" fillId="0" borderId="0" xfId="2" applyAlignment="1">
      <alignment vertical="center"/>
    </xf>
    <xf numFmtId="0" fontId="50" fillId="0" borderId="0" xfId="2" applyFont="1" applyAlignment="1">
      <alignment horizontal="center" vertical="center" wrapText="1"/>
    </xf>
    <xf numFmtId="2" fontId="2" fillId="0" borderId="0" xfId="2" applyNumberFormat="1" applyFont="1"/>
    <xf numFmtId="0" fontId="10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/>
    <xf numFmtId="0" fontId="14" fillId="0" borderId="0" xfId="0" applyFont="1" applyAlignment="1">
      <alignment horizontal="right"/>
    </xf>
    <xf numFmtId="0" fontId="17" fillId="0" borderId="0" xfId="0" applyFont="1" applyBorder="1" applyAlignment="1"/>
    <xf numFmtId="0" fontId="19" fillId="0" borderId="0" xfId="0" applyFont="1"/>
    <xf numFmtId="0" fontId="20" fillId="0" borderId="0" xfId="0" applyFont="1" applyBorder="1" applyAlignment="1"/>
    <xf numFmtId="0" fontId="0" fillId="0" borderId="0" xfId="0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/>
    <xf numFmtId="0" fontId="22" fillId="0" borderId="0" xfId="0" applyFont="1"/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4" fillId="0" borderId="0" xfId="0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4" fontId="32" fillId="2" borderId="1" xfId="2" applyNumberFormat="1" applyFont="1" applyFill="1" applyBorder="1" applyAlignment="1" applyProtection="1">
      <alignment horizontal="right" vertical="center" shrinkToFit="1"/>
    </xf>
    <xf numFmtId="4" fontId="51" fillId="2" borderId="1" xfId="2" applyNumberFormat="1" applyFont="1" applyFill="1" applyBorder="1" applyAlignment="1" applyProtection="1">
      <alignment horizontal="right" vertical="center" shrinkToFit="1"/>
    </xf>
    <xf numFmtId="0" fontId="1" fillId="0" borderId="0" xfId="2" applyFont="1" applyBorder="1" applyAlignment="1" applyProtection="1">
      <alignment wrapText="1"/>
    </xf>
    <xf numFmtId="0" fontId="52" fillId="0" borderId="0" xfId="2" applyFont="1" applyBorder="1" applyAlignment="1" applyProtection="1">
      <alignment wrapText="1"/>
    </xf>
    <xf numFmtId="0" fontId="53" fillId="0" borderId="0" xfId="2" applyFont="1" applyBorder="1" applyAlignment="1" applyProtection="1">
      <alignment wrapText="1"/>
    </xf>
    <xf numFmtId="0" fontId="0" fillId="0" borderId="0" xfId="0" applyProtection="1"/>
    <xf numFmtId="0" fontId="54" fillId="3" borderId="0" xfId="2" applyFont="1" applyFill="1" applyAlignment="1" applyProtection="1">
      <alignment wrapText="1"/>
    </xf>
    <xf numFmtId="0" fontId="0" fillId="0" borderId="0" xfId="0" applyBorder="1" applyAlignment="1">
      <alignment horizontal="center"/>
    </xf>
    <xf numFmtId="0" fontId="30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2" borderId="3" xfId="2" applyNumberFormat="1" applyFont="1" applyFill="1" applyBorder="1" applyAlignment="1" applyProtection="1">
      <alignment horizontal="right" vertical="center" shrinkToFit="1"/>
    </xf>
    <xf numFmtId="4" fontId="6" fillId="2" borderId="0" xfId="2" applyNumberFormat="1" applyFont="1" applyFill="1" applyBorder="1" applyAlignment="1" applyProtection="1">
      <alignment horizontal="left" vertical="center" wrapText="1"/>
    </xf>
    <xf numFmtId="0" fontId="6" fillId="2" borderId="0" xfId="2" applyNumberFormat="1" applyFont="1" applyFill="1" applyBorder="1" applyAlignment="1" applyProtection="1">
      <alignment horizontal="left" vertical="center" wrapText="1"/>
    </xf>
    <xf numFmtId="0" fontId="0" fillId="2" borderId="0" xfId="0" applyNumberFormat="1" applyFill="1" applyBorder="1" applyAlignment="1" applyProtection="1">
      <alignment vertical="center" wrapText="1"/>
    </xf>
    <xf numFmtId="0" fontId="6" fillId="2" borderId="0" xfId="2" applyFont="1" applyFill="1" applyBorder="1" applyAlignment="1" applyProtection="1">
      <alignment horizontal="right" vertical="center"/>
    </xf>
    <xf numFmtId="4" fontId="7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5" fillId="2" borderId="0" xfId="0" applyFont="1" applyFill="1" applyAlignment="1" applyProtection="1">
      <alignment horizontal="left"/>
    </xf>
    <xf numFmtId="0" fontId="0" fillId="2" borderId="0" xfId="0" applyFill="1" applyAlignment="1" applyProtection="1"/>
    <xf numFmtId="0" fontId="55" fillId="2" borderId="0" xfId="0" applyFont="1" applyFill="1" applyProtection="1"/>
    <xf numFmtId="4" fontId="54" fillId="2" borderId="0" xfId="2" applyNumberFormat="1" applyFont="1" applyFill="1" applyAlignment="1" applyProtection="1">
      <alignment shrinkToFit="1"/>
    </xf>
    <xf numFmtId="0" fontId="0" fillId="2" borderId="0" xfId="0" applyFill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justify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left" vertical="center" wrapText="1"/>
    </xf>
    <xf numFmtId="0" fontId="57" fillId="0" borderId="0" xfId="0" applyFont="1" applyAlignment="1">
      <alignment horizontal="justify" vertical="center"/>
    </xf>
    <xf numFmtId="0" fontId="58" fillId="0" borderId="0" xfId="0" applyFont="1" applyAlignment="1">
      <alignment horizontal="justify" vertical="center"/>
    </xf>
    <xf numFmtId="0" fontId="58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2" xfId="0" applyFont="1" applyBorder="1" applyAlignment="1">
      <alignment horizontal="justify" vertical="center" wrapText="1"/>
    </xf>
    <xf numFmtId="0" fontId="58" fillId="0" borderId="0" xfId="0" applyFont="1" applyAlignment="1">
      <alignment horizontal="right" vertical="center"/>
    </xf>
    <xf numFmtId="0" fontId="61" fillId="0" borderId="0" xfId="0" applyFont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right"/>
    </xf>
    <xf numFmtId="4" fontId="40" fillId="2" borderId="1" xfId="2" applyNumberFormat="1" applyFont="1" applyFill="1" applyBorder="1" applyAlignment="1" applyProtection="1">
      <alignment horizontal="right" vertical="center" shrinkToFit="1"/>
    </xf>
    <xf numFmtId="4" fontId="39" fillId="2" borderId="4" xfId="2" applyNumberFormat="1" applyFont="1" applyFill="1" applyBorder="1" applyAlignment="1" applyProtection="1">
      <alignment horizontal="right" vertical="center" shrinkToFit="1"/>
    </xf>
    <xf numFmtId="0" fontId="3" fillId="2" borderId="3" xfId="2" applyFont="1" applyFill="1" applyBorder="1" applyAlignment="1" applyProtection="1">
      <alignment horizontal="center" vertical="center" textRotation="90" wrapText="1"/>
    </xf>
    <xf numFmtId="0" fontId="0" fillId="2" borderId="0" xfId="0" applyNumberFormat="1" applyFill="1" applyBorder="1" applyAlignment="1" applyProtection="1">
      <alignment vertical="center" wrapText="1"/>
    </xf>
    <xf numFmtId="0" fontId="0" fillId="0" borderId="0" xfId="0" applyAlignment="1"/>
    <xf numFmtId="4" fontId="31" fillId="2" borderId="1" xfId="2" applyNumberFormat="1" applyFont="1" applyFill="1" applyBorder="1" applyAlignment="1" applyProtection="1">
      <alignment horizontal="right" vertical="center" shrinkToFit="1"/>
    </xf>
    <xf numFmtId="4" fontId="37" fillId="2" borderId="1" xfId="2" applyNumberFormat="1" applyFont="1" applyFill="1" applyBorder="1" applyAlignment="1" applyProtection="1">
      <alignment horizontal="right" vertical="center" shrinkToFit="1"/>
    </xf>
    <xf numFmtId="4" fontId="42" fillId="2" borderId="1" xfId="2" applyNumberFormat="1" applyFont="1" applyFill="1" applyBorder="1" applyAlignment="1" applyProtection="1">
      <alignment horizontal="right" vertical="center" shrinkToFit="1"/>
    </xf>
    <xf numFmtId="4" fontId="43" fillId="2" borderId="1" xfId="2" applyNumberFormat="1" applyFont="1" applyFill="1" applyBorder="1" applyAlignment="1" applyProtection="1">
      <alignment horizontal="right" vertical="center" shrinkToFit="1"/>
    </xf>
    <xf numFmtId="0" fontId="45" fillId="0" borderId="1" xfId="2" applyFont="1" applyBorder="1" applyAlignment="1" applyProtection="1">
      <alignment horizontal="center" vertical="center" wrapText="1"/>
    </xf>
    <xf numFmtId="0" fontId="45" fillId="2" borderId="1" xfId="2" applyFont="1" applyFill="1" applyBorder="1" applyAlignment="1" applyProtection="1">
      <alignment horizontal="center" vertical="center" wrapText="1"/>
    </xf>
    <xf numFmtId="0" fontId="62" fillId="0" borderId="1" xfId="2" applyFont="1" applyBorder="1" applyAlignment="1" applyProtection="1">
      <alignment horizontal="center" vertical="center" wrapText="1"/>
    </xf>
    <xf numFmtId="0" fontId="63" fillId="2" borderId="1" xfId="2" applyFont="1" applyFill="1" applyBorder="1" applyAlignment="1" applyProtection="1">
      <alignment horizontal="center" vertical="center" wrapText="1"/>
    </xf>
    <xf numFmtId="49" fontId="63" fillId="2" borderId="1" xfId="2" applyNumberFormat="1" applyFont="1" applyFill="1" applyBorder="1" applyAlignment="1" applyProtection="1">
      <alignment horizontal="center" vertical="center" wrapText="1"/>
    </xf>
    <xf numFmtId="0" fontId="63" fillId="2" borderId="5" xfId="2" applyFont="1" applyFill="1" applyBorder="1" applyAlignment="1" applyProtection="1">
      <alignment horizontal="center" vertical="center" wrapText="1"/>
    </xf>
    <xf numFmtId="0" fontId="63" fillId="2" borderId="3" xfId="2" applyFont="1" applyFill="1" applyBorder="1" applyAlignment="1" applyProtection="1">
      <alignment horizontal="center" vertical="center" wrapText="1"/>
    </xf>
    <xf numFmtId="0" fontId="3" fillId="0" borderId="5" xfId="2" applyFont="1" applyBorder="1" applyAlignment="1" applyProtection="1">
      <alignment horizontal="center" vertical="center" wrapText="1"/>
    </xf>
    <xf numFmtId="0" fontId="64" fillId="0" borderId="5" xfId="2" applyFont="1" applyBorder="1" applyAlignment="1" applyProtection="1">
      <alignment vertical="center" wrapText="1"/>
    </xf>
    <xf numFmtId="0" fontId="65" fillId="0" borderId="6" xfId="2" applyFont="1" applyBorder="1" applyProtection="1"/>
    <xf numFmtId="0" fontId="62" fillId="0" borderId="4" xfId="2" applyFont="1" applyBorder="1" applyAlignment="1" applyProtection="1">
      <alignment horizontal="center" vertical="center"/>
    </xf>
    <xf numFmtId="0" fontId="45" fillId="2" borderId="4" xfId="2" applyFont="1" applyFill="1" applyBorder="1" applyAlignment="1" applyProtection="1">
      <alignment horizontal="center" vertical="center" wrapText="1"/>
    </xf>
    <xf numFmtId="0" fontId="49" fillId="0" borderId="0" xfId="2" applyAlignment="1"/>
    <xf numFmtId="4" fontId="39" fillId="2" borderId="1" xfId="2" applyNumberFormat="1" applyFont="1" applyFill="1" applyBorder="1" applyAlignment="1" applyProtection="1">
      <alignment horizontal="center" vertical="center" shrinkToFit="1"/>
    </xf>
    <xf numFmtId="4" fontId="39" fillId="2" borderId="4" xfId="2" applyNumberFormat="1" applyFont="1" applyFill="1" applyBorder="1" applyAlignment="1" applyProtection="1">
      <alignment horizontal="center" vertical="center" shrinkToFit="1"/>
    </xf>
    <xf numFmtId="0" fontId="62" fillId="0" borderId="0" xfId="2" applyFont="1" applyBorder="1" applyAlignment="1" applyProtection="1">
      <alignment horizontal="center" vertical="center" wrapText="1"/>
    </xf>
    <xf numFmtId="0" fontId="55" fillId="0" borderId="0" xfId="0" applyFont="1" applyProtection="1"/>
    <xf numFmtId="0" fontId="55" fillId="0" borderId="0" xfId="0" applyFont="1"/>
    <xf numFmtId="4" fontId="55" fillId="2" borderId="0" xfId="0" applyNumberFormat="1" applyFont="1" applyFill="1"/>
    <xf numFmtId="4" fontId="7" fillId="4" borderId="1" xfId="2" applyNumberFormat="1" applyFont="1" applyFill="1" applyBorder="1" applyAlignment="1" applyProtection="1">
      <alignment horizontal="right" vertical="center" shrinkToFit="1"/>
      <protection locked="0"/>
    </xf>
    <xf numFmtId="4" fontId="7" fillId="4" borderId="3" xfId="2" applyNumberFormat="1" applyFont="1" applyFill="1" applyBorder="1" applyAlignment="1" applyProtection="1">
      <alignment horizontal="right" vertical="center" shrinkToFit="1"/>
      <protection locked="0"/>
    </xf>
    <xf numFmtId="4" fontId="32" fillId="4" borderId="3" xfId="2" applyNumberFormat="1" applyFont="1" applyFill="1" applyBorder="1" applyAlignment="1" applyProtection="1">
      <alignment horizontal="right" vertical="center" shrinkToFit="1"/>
      <protection locked="0"/>
    </xf>
    <xf numFmtId="4" fontId="42" fillId="2" borderId="3" xfId="2" applyNumberFormat="1" applyFont="1" applyFill="1" applyBorder="1" applyAlignment="1" applyProtection="1">
      <alignment horizontal="right" vertical="center" shrinkToFit="1"/>
    </xf>
    <xf numFmtId="0" fontId="0" fillId="0" borderId="0" xfId="0" applyAlignment="1"/>
    <xf numFmtId="0" fontId="0" fillId="2" borderId="0" xfId="0" applyFill="1" applyBorder="1" applyProtection="1"/>
    <xf numFmtId="0" fontId="59" fillId="0" borderId="7" xfId="0" applyFont="1" applyBorder="1" applyAlignment="1">
      <alignment horizontal="center" vertical="center" wrapText="1"/>
    </xf>
    <xf numFmtId="0" fontId="0" fillId="2" borderId="0" xfId="0" applyNumberFormat="1" applyFill="1" applyBorder="1" applyAlignment="1" applyProtection="1">
      <alignment vertical="center" wrapText="1"/>
    </xf>
    <xf numFmtId="4" fontId="37" fillId="4" borderId="1" xfId="2" applyNumberFormat="1" applyFont="1" applyFill="1" applyBorder="1" applyAlignment="1" applyProtection="1">
      <alignment horizontal="right" vertical="center" shrinkToFit="1"/>
      <protection locked="0"/>
    </xf>
    <xf numFmtId="4" fontId="42" fillId="4" borderId="1" xfId="2" applyNumberFormat="1" applyFont="1" applyFill="1" applyBorder="1" applyAlignment="1" applyProtection="1">
      <alignment horizontal="right" vertical="center" shrinkToFit="1"/>
      <protection locked="0"/>
    </xf>
    <xf numFmtId="4" fontId="32" fillId="4" borderId="1" xfId="2" applyNumberFormat="1" applyFont="1" applyFill="1" applyBorder="1" applyAlignment="1" applyProtection="1">
      <alignment horizontal="right" vertical="center" shrinkToFit="1"/>
      <protection locked="0"/>
    </xf>
    <xf numFmtId="4" fontId="39" fillId="2" borderId="1" xfId="2" applyNumberFormat="1" applyFont="1" applyFill="1" applyBorder="1" applyAlignment="1" applyProtection="1">
      <alignment horizontal="right" vertical="center" shrinkToFit="1"/>
      <protection locked="0"/>
    </xf>
    <xf numFmtId="4" fontId="39" fillId="2" borderId="4" xfId="2" applyNumberFormat="1" applyFont="1" applyFill="1" applyBorder="1" applyAlignment="1" applyProtection="1">
      <alignment horizontal="right" vertical="center" shrinkToFit="1"/>
      <protection locked="0"/>
    </xf>
    <xf numFmtId="0" fontId="64" fillId="2" borderId="5" xfId="2" applyFont="1" applyFill="1" applyBorder="1" applyAlignment="1" applyProtection="1">
      <alignment vertical="center" wrapText="1"/>
    </xf>
    <xf numFmtId="4" fontId="48" fillId="4" borderId="3" xfId="2" applyNumberFormat="1" applyFont="1" applyFill="1" applyBorder="1" applyAlignment="1" applyProtection="1">
      <alignment horizontal="right" vertical="center" shrinkToFit="1"/>
      <protection locked="0"/>
    </xf>
    <xf numFmtId="4" fontId="55" fillId="2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4" fontId="51" fillId="4" borderId="3" xfId="2" applyNumberFormat="1" applyFont="1" applyFill="1" applyBorder="1" applyAlignment="1" applyProtection="1">
      <alignment horizontal="right" vertical="center" shrinkToFit="1"/>
      <protection locked="0"/>
    </xf>
    <xf numFmtId="4" fontId="51" fillId="4" borderId="1" xfId="2" applyNumberFormat="1" applyFont="1" applyFill="1" applyBorder="1" applyAlignment="1" applyProtection="1">
      <alignment horizontal="right" vertical="center" shrinkToFit="1"/>
      <protection locked="0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textRotation="90" wrapText="1"/>
    </xf>
    <xf numFmtId="0" fontId="63" fillId="2" borderId="2" xfId="2" applyFont="1" applyFill="1" applyBorder="1" applyAlignment="1" applyProtection="1">
      <alignment horizontal="center" vertical="center" wrapText="1"/>
    </xf>
    <xf numFmtId="49" fontId="63" fillId="2" borderId="2" xfId="2" applyNumberFormat="1" applyFont="1" applyFill="1" applyBorder="1" applyAlignment="1" applyProtection="1">
      <alignment horizontal="center" vertical="center" wrapText="1"/>
    </xf>
    <xf numFmtId="0" fontId="64" fillId="0" borderId="2" xfId="2" applyFont="1" applyBorder="1" applyAlignment="1" applyProtection="1">
      <alignment vertical="center" wrapText="1"/>
    </xf>
    <xf numFmtId="0" fontId="62" fillId="0" borderId="2" xfId="2" applyFont="1" applyBorder="1" applyAlignment="1" applyProtection="1">
      <alignment horizontal="center" vertical="center" wrapText="1"/>
    </xf>
    <xf numFmtId="0" fontId="45" fillId="2" borderId="2" xfId="2" applyFont="1" applyFill="1" applyBorder="1" applyAlignment="1" applyProtection="1">
      <alignment horizontal="center" vertical="center" wrapText="1"/>
    </xf>
    <xf numFmtId="4" fontId="39" fillId="2" borderId="2" xfId="2" applyNumberFormat="1" applyFont="1" applyFill="1" applyBorder="1" applyAlignment="1" applyProtection="1">
      <alignment horizontal="center" vertical="center" shrinkToFit="1"/>
    </xf>
    <xf numFmtId="4" fontId="6" fillId="2" borderId="2" xfId="2" applyNumberFormat="1" applyFont="1" applyFill="1" applyBorder="1" applyAlignment="1" applyProtection="1">
      <alignment horizontal="center" vertical="center" shrinkToFit="1"/>
    </xf>
    <xf numFmtId="0" fontId="3" fillId="0" borderId="2" xfId="2" applyFont="1" applyBorder="1" applyAlignment="1" applyProtection="1">
      <alignment horizontal="left" vertical="center" wrapText="1"/>
    </xf>
    <xf numFmtId="0" fontId="45" fillId="0" borderId="2" xfId="2" applyFont="1" applyBorder="1" applyAlignment="1" applyProtection="1">
      <alignment horizontal="center" vertical="center" wrapText="1"/>
    </xf>
    <xf numFmtId="4" fontId="42" fillId="2" borderId="2" xfId="2" applyNumberFormat="1" applyFont="1" applyFill="1" applyBorder="1" applyAlignment="1" applyProtection="1">
      <alignment horizontal="right" vertical="center" shrinkToFit="1"/>
    </xf>
    <xf numFmtId="4" fontId="43" fillId="2" borderId="2" xfId="2" applyNumberFormat="1" applyFont="1" applyFill="1" applyBorder="1" applyAlignment="1" applyProtection="1">
      <alignment horizontal="right" vertical="center" shrinkToFit="1"/>
    </xf>
    <xf numFmtId="4" fontId="32" fillId="2" borderId="2" xfId="2" applyNumberFormat="1" applyFont="1" applyFill="1" applyBorder="1" applyAlignment="1" applyProtection="1">
      <alignment horizontal="right" vertical="center" shrinkToFit="1"/>
    </xf>
    <xf numFmtId="4" fontId="37" fillId="2" borderId="2" xfId="2" applyNumberFormat="1" applyFont="1" applyFill="1" applyBorder="1" applyAlignment="1" applyProtection="1">
      <alignment horizontal="right" vertical="center" shrinkToFit="1"/>
    </xf>
    <xf numFmtId="4" fontId="32" fillId="2" borderId="2" xfId="2" applyNumberFormat="1" applyFont="1" applyFill="1" applyBorder="1" applyAlignment="1" applyProtection="1">
      <alignment horizontal="right" vertical="center" shrinkToFit="1"/>
      <protection locked="0"/>
    </xf>
    <xf numFmtId="4" fontId="40" fillId="2" borderId="2" xfId="2" applyNumberFormat="1" applyFont="1" applyFill="1" applyBorder="1" applyAlignment="1" applyProtection="1">
      <alignment horizontal="right" vertical="center" shrinkToFit="1"/>
      <protection locked="0"/>
    </xf>
    <xf numFmtId="4" fontId="44" fillId="2" borderId="2" xfId="2" applyNumberFormat="1" applyFont="1" applyFill="1" applyBorder="1" applyAlignment="1" applyProtection="1">
      <alignment horizontal="right" vertical="center" shrinkToFit="1"/>
    </xf>
    <xf numFmtId="4" fontId="38" fillId="2" borderId="2" xfId="2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Font="1" applyBorder="1" applyAlignment="1" applyProtection="1">
      <alignment horizontal="left" vertical="center" wrapText="1"/>
    </xf>
    <xf numFmtId="0" fontId="45" fillId="0" borderId="0" xfId="2" applyFont="1" applyBorder="1" applyAlignment="1" applyProtection="1">
      <alignment horizontal="center" vertical="center" wrapText="1"/>
    </xf>
    <xf numFmtId="0" fontId="45" fillId="2" borderId="0" xfId="2" applyFont="1" applyFill="1" applyBorder="1" applyAlignment="1" applyProtection="1">
      <alignment horizontal="center" vertical="center" wrapText="1"/>
    </xf>
    <xf numFmtId="4" fontId="39" fillId="2" borderId="0" xfId="2" applyNumberFormat="1" applyFont="1" applyFill="1" applyBorder="1" applyAlignment="1" applyProtection="1">
      <alignment horizontal="center" vertical="center" shrinkToFit="1"/>
    </xf>
    <xf numFmtId="4" fontId="39" fillId="2" borderId="0" xfId="2" applyNumberFormat="1" applyFont="1" applyFill="1" applyBorder="1" applyAlignment="1" applyProtection="1">
      <alignment horizontal="right" vertical="center" shrinkToFit="1"/>
    </xf>
    <xf numFmtId="4" fontId="42" fillId="2" borderId="0" xfId="2" applyNumberFormat="1" applyFont="1" applyFill="1" applyBorder="1" applyAlignment="1" applyProtection="1">
      <alignment horizontal="right" vertical="center" shrinkToFit="1"/>
    </xf>
    <xf numFmtId="4" fontId="39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3" fillId="0" borderId="5" xfId="2" applyFont="1" applyBorder="1" applyAlignment="1" applyProtection="1">
      <alignment horizontal="left" vertical="center" wrapText="1"/>
    </xf>
    <xf numFmtId="2" fontId="2" fillId="0" borderId="0" xfId="2" applyNumberFormat="1" applyFont="1" applyAlignment="1">
      <alignment horizontal="left"/>
    </xf>
    <xf numFmtId="0" fontId="0" fillId="0" borderId="0" xfId="0" applyAlignment="1">
      <alignment horizontal="left"/>
    </xf>
    <xf numFmtId="0" fontId="64" fillId="0" borderId="0" xfId="2" applyFont="1" applyBorder="1" applyAlignment="1" applyProtection="1">
      <alignment vertical="center" wrapText="1"/>
    </xf>
    <xf numFmtId="0" fontId="62" fillId="0" borderId="0" xfId="2" applyFont="1" applyFill="1" applyBorder="1" applyAlignment="1" applyProtection="1">
      <alignment horizontal="center" vertical="center" wrapText="1"/>
    </xf>
    <xf numFmtId="4" fontId="6" fillId="2" borderId="0" xfId="2" applyNumberFormat="1" applyFont="1" applyFill="1" applyBorder="1" applyAlignment="1" applyProtection="1">
      <alignment horizontal="center" vertical="center" shrinkToFit="1"/>
    </xf>
    <xf numFmtId="4" fontId="0" fillId="2" borderId="0" xfId="0" applyNumberFormat="1" applyFill="1" applyBorder="1" applyAlignment="1" applyProtection="1">
      <alignment horizontal="center" vertical="center"/>
    </xf>
    <xf numFmtId="4" fontId="37" fillId="4" borderId="2" xfId="2" applyNumberFormat="1" applyFont="1" applyFill="1" applyBorder="1" applyAlignment="1" applyProtection="1">
      <alignment horizontal="right" vertical="center" shrinkToFit="1"/>
      <protection locked="0"/>
    </xf>
    <xf numFmtId="4" fontId="7" fillId="4" borderId="2" xfId="2" applyNumberFormat="1" applyFont="1" applyFill="1" applyBorder="1" applyAlignment="1" applyProtection="1">
      <alignment horizontal="right" vertical="center" shrinkToFit="1"/>
      <protection locked="0"/>
    </xf>
    <xf numFmtId="4" fontId="37" fillId="4" borderId="2" xfId="2" applyNumberFormat="1" applyFont="1" applyFill="1" applyBorder="1" applyAlignment="1" applyProtection="1">
      <alignment horizontal="center" vertical="center" shrinkToFit="1"/>
      <protection locked="0"/>
    </xf>
    <xf numFmtId="4" fontId="7" fillId="4" borderId="2" xfId="2" applyNumberFormat="1" applyFont="1" applyFill="1" applyBorder="1" applyAlignment="1" applyProtection="1">
      <alignment horizontal="center" vertical="center" shrinkToFit="1"/>
      <protection locked="0"/>
    </xf>
    <xf numFmtId="4" fontId="6" fillId="4" borderId="2" xfId="2" applyNumberFormat="1" applyFont="1" applyFill="1" applyBorder="1" applyAlignment="1" applyProtection="1">
      <alignment horizontal="center" vertical="center" shrinkToFit="1"/>
      <protection locked="0"/>
    </xf>
    <xf numFmtId="4" fontId="41" fillId="4" borderId="2" xfId="2" applyNumberFormat="1" applyFont="1" applyFill="1" applyBorder="1" applyAlignment="1" applyProtection="1">
      <alignment horizontal="center" vertical="center" shrinkToFit="1"/>
      <protection locked="0"/>
    </xf>
    <xf numFmtId="4" fontId="49" fillId="4" borderId="2" xfId="2" applyNumberFormat="1" applyFill="1" applyBorder="1" applyAlignment="1" applyProtection="1">
      <alignment horizontal="center" shrinkToFit="1"/>
      <protection locked="0"/>
    </xf>
    <xf numFmtId="4" fontId="0" fillId="2" borderId="2" xfId="0" applyNumberFormat="1" applyFill="1" applyBorder="1" applyAlignment="1" applyProtection="1">
      <alignment horizontal="center" vertical="center"/>
    </xf>
    <xf numFmtId="0" fontId="3" fillId="2" borderId="32" xfId="2" applyFont="1" applyFill="1" applyBorder="1" applyAlignment="1" applyProtection="1">
      <alignment horizontal="center" vertical="center" textRotation="90" wrapText="1"/>
    </xf>
    <xf numFmtId="0" fontId="63" fillId="2" borderId="31" xfId="2" applyFont="1" applyFill="1" applyBorder="1" applyAlignment="1" applyProtection="1">
      <alignment horizontal="center" vertical="center" wrapText="1"/>
    </xf>
    <xf numFmtId="0" fontId="63" fillId="2" borderId="32" xfId="2" applyFont="1" applyFill="1" applyBorder="1" applyAlignment="1" applyProtection="1">
      <alignment horizontal="center" vertical="center" wrapText="1"/>
    </xf>
    <xf numFmtId="0" fontId="64" fillId="0" borderId="31" xfId="2" applyFont="1" applyBorder="1" applyAlignment="1" applyProtection="1">
      <alignment vertical="center" wrapText="1"/>
    </xf>
    <xf numFmtId="4" fontId="6" fillId="2" borderId="32" xfId="2" applyNumberFormat="1" applyFont="1" applyFill="1" applyBorder="1" applyAlignment="1" applyProtection="1">
      <alignment horizontal="center" vertical="center" shrinkToFit="1"/>
    </xf>
    <xf numFmtId="4" fontId="7" fillId="4" borderId="32" xfId="2" applyNumberFormat="1" applyFont="1" applyFill="1" applyBorder="1" applyAlignment="1" applyProtection="1">
      <alignment horizontal="right" vertical="center" shrinkToFit="1"/>
      <protection locked="0"/>
    </xf>
    <xf numFmtId="4" fontId="7" fillId="4" borderId="32" xfId="2" applyNumberFormat="1" applyFont="1" applyFill="1" applyBorder="1" applyAlignment="1" applyProtection="1">
      <alignment horizontal="center" vertical="center" shrinkToFit="1"/>
      <protection locked="0"/>
    </xf>
    <xf numFmtId="4" fontId="41" fillId="4" borderId="32" xfId="2" applyNumberFormat="1" applyFont="1" applyFill="1" applyBorder="1" applyAlignment="1" applyProtection="1">
      <alignment horizontal="center" vertical="center" shrinkToFit="1"/>
      <protection locked="0"/>
    </xf>
    <xf numFmtId="4" fontId="37" fillId="4" borderId="32" xfId="2" applyNumberFormat="1" applyFont="1" applyFill="1" applyBorder="1" applyAlignment="1" applyProtection="1">
      <alignment horizontal="center" vertical="center" shrinkToFit="1"/>
      <protection locked="0"/>
    </xf>
    <xf numFmtId="4" fontId="49" fillId="4" borderId="32" xfId="2" applyNumberFormat="1" applyFill="1" applyBorder="1" applyAlignment="1" applyProtection="1">
      <alignment horizontal="center" shrinkToFit="1"/>
      <protection locked="0"/>
    </xf>
    <xf numFmtId="4" fontId="0" fillId="2" borderId="32" xfId="0" applyNumberFormat="1" applyFill="1" applyBorder="1" applyAlignment="1" applyProtection="1">
      <alignment horizontal="center" vertical="center"/>
    </xf>
    <xf numFmtId="0" fontId="64" fillId="0" borderId="33" xfId="2" applyFont="1" applyBorder="1" applyAlignment="1" applyProtection="1">
      <alignment vertical="center" wrapText="1"/>
    </xf>
    <xf numFmtId="0" fontId="62" fillId="0" borderId="34" xfId="2" applyFont="1" applyFill="1" applyBorder="1" applyAlignment="1" applyProtection="1">
      <alignment horizontal="center" vertical="center" wrapText="1"/>
    </xf>
    <xf numFmtId="0" fontId="45" fillId="2" borderId="34" xfId="2" applyFont="1" applyFill="1" applyBorder="1" applyAlignment="1" applyProtection="1">
      <alignment horizontal="center" vertical="center" wrapText="1"/>
    </xf>
    <xf numFmtId="4" fontId="39" fillId="2" borderId="34" xfId="2" applyNumberFormat="1" applyFont="1" applyFill="1" applyBorder="1" applyAlignment="1" applyProtection="1">
      <alignment horizontal="center" vertical="center" shrinkToFit="1"/>
    </xf>
    <xf numFmtId="4" fontId="6" fillId="2" borderId="34" xfId="2" applyNumberFormat="1" applyFont="1" applyFill="1" applyBorder="1" applyAlignment="1" applyProtection="1">
      <alignment horizontal="center" vertical="center" shrinkToFit="1"/>
    </xf>
    <xf numFmtId="0" fontId="3" fillId="2" borderId="1" xfId="2" applyFont="1" applyFill="1" applyBorder="1" applyAlignment="1" applyProtection="1">
      <alignment horizontal="center" vertical="center" textRotation="90" wrapText="1"/>
    </xf>
    <xf numFmtId="4" fontId="39" fillId="2" borderId="36" xfId="2" applyNumberFormat="1" applyFont="1" applyFill="1" applyBorder="1" applyAlignment="1" applyProtection="1">
      <alignment horizontal="right" vertical="center" shrinkToFit="1"/>
    </xf>
    <xf numFmtId="0" fontId="3" fillId="2" borderId="2" xfId="2" applyFont="1" applyFill="1" applyBorder="1" applyAlignment="1" applyProtection="1">
      <alignment horizontal="center" vertical="center" textRotation="90" wrapText="1"/>
    </xf>
    <xf numFmtId="4" fontId="49" fillId="4" borderId="34" xfId="2" applyNumberFormat="1" applyFill="1" applyBorder="1" applyAlignment="1" applyProtection="1">
      <alignment horizontal="center" shrinkToFit="1"/>
      <protection locked="0"/>
    </xf>
    <xf numFmtId="4" fontId="49" fillId="4" borderId="35" xfId="2" applyNumberFormat="1" applyFill="1" applyBorder="1" applyAlignment="1" applyProtection="1">
      <alignment horizontal="center" shrinkToFit="1"/>
      <protection locked="0"/>
    </xf>
    <xf numFmtId="4" fontId="39" fillId="4" borderId="1" xfId="2" applyNumberFormat="1" applyFont="1" applyFill="1" applyBorder="1" applyAlignment="1" applyProtection="1">
      <alignment horizontal="center" vertical="center" shrinkToFit="1"/>
      <protection locked="0"/>
    </xf>
    <xf numFmtId="4" fontId="39" fillId="4" borderId="3" xfId="2" applyNumberFormat="1" applyFont="1" applyFill="1" applyBorder="1" applyAlignment="1" applyProtection="1">
      <alignment horizontal="center" vertical="center" shrinkToFit="1"/>
      <protection locked="0"/>
    </xf>
    <xf numFmtId="4" fontId="42" fillId="4" borderId="1" xfId="2" applyNumberFormat="1" applyFont="1" applyFill="1" applyBorder="1" applyAlignment="1" applyProtection="1">
      <alignment horizontal="center" vertical="center" shrinkToFit="1"/>
      <protection locked="0"/>
    </xf>
    <xf numFmtId="4" fontId="42" fillId="4" borderId="3" xfId="2" applyNumberFormat="1" applyFont="1" applyFill="1" applyBorder="1" applyAlignment="1" applyProtection="1">
      <alignment horizontal="center" vertical="center" shrinkToFit="1"/>
      <protection locked="0"/>
    </xf>
    <xf numFmtId="4" fontId="38" fillId="2" borderId="1" xfId="2" applyNumberFormat="1" applyFont="1" applyFill="1" applyBorder="1" applyAlignment="1" applyProtection="1">
      <alignment horizontal="right" vertical="center" shrinkToFit="1"/>
    </xf>
    <xf numFmtId="4" fontId="7" fillId="2" borderId="1" xfId="2" applyNumberFormat="1" applyFont="1" applyFill="1" applyBorder="1" applyAlignment="1" applyProtection="1">
      <alignment horizontal="right" vertical="center" shrinkToFit="1"/>
    </xf>
    <xf numFmtId="4" fontId="40" fillId="2" borderId="3" xfId="2" applyNumberFormat="1" applyFont="1" applyFill="1" applyBorder="1" applyAlignment="1" applyProtection="1">
      <alignment horizontal="right" vertical="center" shrinkToFit="1"/>
    </xf>
    <xf numFmtId="4" fontId="37" fillId="2" borderId="3" xfId="2" applyNumberFormat="1" applyFont="1" applyFill="1" applyBorder="1" applyAlignment="1" applyProtection="1">
      <alignment horizontal="right" vertical="center" shrinkToFit="1"/>
    </xf>
    <xf numFmtId="4" fontId="38" fillId="4" borderId="1" xfId="2" applyNumberFormat="1" applyFont="1" applyFill="1" applyBorder="1" applyAlignment="1" applyProtection="1">
      <alignment horizontal="right" vertical="center" shrinkToFit="1"/>
      <protection locked="0"/>
    </xf>
    <xf numFmtId="0" fontId="25" fillId="2" borderId="0" xfId="0" applyFont="1" applyFill="1" applyAlignment="1" applyProtection="1">
      <alignment horizontal="left" wrapText="1"/>
    </xf>
    <xf numFmtId="0" fontId="0" fillId="2" borderId="9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59" fillId="0" borderId="2" xfId="0" applyFont="1" applyBorder="1" applyAlignment="1">
      <alignment horizontal="center" vertical="center" wrapText="1"/>
    </xf>
    <xf numFmtId="4" fontId="6" fillId="2" borderId="0" xfId="2" applyNumberFormat="1" applyFont="1" applyFill="1" applyBorder="1" applyAlignment="1" applyProtection="1">
      <alignment horizontal="left" vertical="center" wrapText="1"/>
    </xf>
    <xf numFmtId="0" fontId="6" fillId="2" borderId="0" xfId="2" applyNumberFormat="1" applyFont="1" applyFill="1" applyBorder="1" applyAlignment="1" applyProtection="1">
      <alignment horizontal="left" vertical="center" wrapText="1"/>
    </xf>
    <xf numFmtId="0" fontId="0" fillId="2" borderId="0" xfId="0" applyNumberFormat="1" applyFill="1" applyBorder="1" applyAlignment="1" applyProtection="1">
      <alignment vertical="center" wrapText="1"/>
    </xf>
    <xf numFmtId="0" fontId="59" fillId="0" borderId="2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right" vertical="center" wrapText="1"/>
    </xf>
    <xf numFmtId="0" fontId="59" fillId="0" borderId="0" xfId="0" applyFont="1" applyBorder="1" applyAlignment="1">
      <alignment horizontal="center" vertical="center" wrapText="1"/>
    </xf>
    <xf numFmtId="0" fontId="73" fillId="2" borderId="0" xfId="0" applyFont="1" applyFill="1"/>
    <xf numFmtId="4" fontId="59" fillId="0" borderId="2" xfId="0" applyNumberFormat="1" applyFont="1" applyBorder="1" applyAlignment="1">
      <alignment horizontal="center" vertical="center" wrapText="1"/>
    </xf>
    <xf numFmtId="0" fontId="74" fillId="0" borderId="2" xfId="0" applyFont="1" applyBorder="1" applyAlignment="1">
      <alignment vertical="top" wrapText="1"/>
    </xf>
    <xf numFmtId="4" fontId="74" fillId="0" borderId="37" xfId="0" applyNumberFormat="1" applyFont="1" applyBorder="1" applyAlignment="1">
      <alignment horizontal="center" vertical="center"/>
    </xf>
    <xf numFmtId="4" fontId="74" fillId="0" borderId="1" xfId="0" applyNumberFormat="1" applyFont="1" applyBorder="1" applyAlignment="1">
      <alignment horizontal="center" vertical="center"/>
    </xf>
    <xf numFmtId="0" fontId="74" fillId="0" borderId="2" xfId="0" applyFont="1" applyFill="1" applyBorder="1" applyAlignment="1">
      <alignment vertical="top" wrapText="1"/>
    </xf>
    <xf numFmtId="4" fontId="75" fillId="0" borderId="2" xfId="0" applyNumberFormat="1" applyFont="1" applyBorder="1" applyAlignment="1">
      <alignment horizontal="center" vertical="center" wrapText="1"/>
    </xf>
    <xf numFmtId="4" fontId="74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49" fontId="59" fillId="0" borderId="2" xfId="0" applyNumberFormat="1" applyFont="1" applyBorder="1" applyAlignment="1">
      <alignment horizontal="center" vertical="center" wrapText="1"/>
    </xf>
    <xf numFmtId="49" fontId="74" fillId="0" borderId="2" xfId="0" applyNumberFormat="1" applyFont="1" applyFill="1" applyBorder="1" applyAlignment="1">
      <alignment wrapText="1"/>
    </xf>
    <xf numFmtId="4" fontId="60" fillId="0" borderId="2" xfId="0" applyNumberFormat="1" applyFont="1" applyBorder="1" applyAlignment="1">
      <alignment horizontal="center" vertical="center" wrapText="1"/>
    </xf>
    <xf numFmtId="0" fontId="74" fillId="0" borderId="2" xfId="0" applyFont="1" applyFill="1" applyBorder="1" applyAlignment="1">
      <alignment wrapText="1"/>
    </xf>
    <xf numFmtId="4" fontId="74" fillId="0" borderId="2" xfId="0" applyNumberFormat="1" applyFont="1" applyFill="1" applyBorder="1" applyAlignment="1">
      <alignment horizontal="center" vertical="center"/>
    </xf>
    <xf numFmtId="4" fontId="77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0" fillId="0" borderId="0" xfId="0" applyNumberFormat="1" applyBorder="1"/>
    <xf numFmtId="0" fontId="60" fillId="0" borderId="0" xfId="0" applyFont="1" applyBorder="1" applyAlignment="1">
      <alignment horizontal="center" vertical="center" wrapText="1"/>
    </xf>
    <xf numFmtId="4" fontId="74" fillId="0" borderId="0" xfId="0" applyNumberFormat="1" applyFont="1" applyBorder="1" applyAlignment="1">
      <alignment horizontal="center" vertical="center"/>
    </xf>
    <xf numFmtId="4" fontId="60" fillId="0" borderId="0" xfId="0" applyNumberFormat="1" applyFont="1" applyBorder="1" applyAlignment="1">
      <alignment horizontal="center" vertical="center" wrapText="1"/>
    </xf>
    <xf numFmtId="0" fontId="74" fillId="0" borderId="0" xfId="0" applyFont="1" applyFill="1" applyBorder="1" applyAlignment="1">
      <alignment wrapText="1"/>
    </xf>
    <xf numFmtId="0" fontId="74" fillId="0" borderId="0" xfId="0" applyFont="1" applyFill="1" applyBorder="1" applyAlignment="1">
      <alignment vertical="top" wrapText="1"/>
    </xf>
    <xf numFmtId="4" fontId="74" fillId="0" borderId="0" xfId="0" applyNumberFormat="1" applyFont="1" applyFill="1" applyBorder="1" applyAlignment="1">
      <alignment horizontal="center" vertical="center"/>
    </xf>
    <xf numFmtId="4" fontId="77" fillId="0" borderId="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justify" vertical="center"/>
    </xf>
    <xf numFmtId="4" fontId="0" fillId="0" borderId="0" xfId="0" applyNumberFormat="1" applyBorder="1"/>
    <xf numFmtId="0" fontId="59" fillId="0" borderId="0" xfId="0" applyFont="1" applyBorder="1" applyAlignment="1">
      <alignment horizontal="right" vertical="center" wrapText="1"/>
    </xf>
    <xf numFmtId="0" fontId="59" fillId="0" borderId="2" xfId="0" applyFont="1" applyBorder="1" applyAlignment="1">
      <alignment horizontal="left" vertical="center" wrapText="1"/>
    </xf>
    <xf numFmtId="4" fontId="59" fillId="5" borderId="2" xfId="0" applyNumberFormat="1" applyFont="1" applyFill="1" applyBorder="1" applyAlignment="1">
      <alignment horizontal="center" vertical="center" wrapText="1"/>
    </xf>
    <xf numFmtId="4" fontId="75" fillId="0" borderId="0" xfId="0" applyNumberFormat="1" applyFont="1" applyBorder="1" applyAlignment="1">
      <alignment horizontal="center" vertical="center" wrapText="1"/>
    </xf>
    <xf numFmtId="4" fontId="75" fillId="0" borderId="2" xfId="0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left" vertical="top" wrapText="1"/>
    </xf>
    <xf numFmtId="0" fontId="34" fillId="2" borderId="2" xfId="2" applyFont="1" applyFill="1" applyBorder="1" applyAlignment="1" applyProtection="1">
      <alignment horizontal="center" vertical="center" wrapText="1"/>
    </xf>
    <xf numFmtId="0" fontId="34" fillId="2" borderId="2" xfId="2" applyFont="1" applyFill="1" applyBorder="1" applyAlignment="1" applyProtection="1">
      <alignment horizontal="center" vertical="center" textRotation="90" wrapText="1"/>
    </xf>
    <xf numFmtId="0" fontId="59" fillId="0" borderId="2" xfId="0" applyFont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59" fillId="0" borderId="2" xfId="0" applyFont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right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4" fontId="39" fillId="2" borderId="2" xfId="2" applyNumberFormat="1" applyFont="1" applyFill="1" applyBorder="1" applyAlignment="1" applyProtection="1">
      <alignment horizontal="center" vertical="center" shrinkToFit="1"/>
      <protection locked="0"/>
    </xf>
    <xf numFmtId="4" fontId="42" fillId="2" borderId="2" xfId="2" applyNumberFormat="1" applyFont="1" applyFill="1" applyBorder="1" applyAlignment="1" applyProtection="1">
      <alignment horizontal="center" vertical="center" shrinkToFit="1"/>
    </xf>
    <xf numFmtId="4" fontId="42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82" fillId="2" borderId="2" xfId="2" applyFont="1" applyFill="1" applyBorder="1" applyAlignment="1" applyProtection="1">
      <alignment horizontal="center" vertical="center" wrapText="1"/>
    </xf>
    <xf numFmtId="4" fontId="83" fillId="2" borderId="2" xfId="2" applyNumberFormat="1" applyFont="1" applyFill="1" applyBorder="1" applyAlignment="1" applyProtection="1">
      <alignment horizontal="center" vertical="center" shrinkToFit="1"/>
      <protection locked="0"/>
    </xf>
    <xf numFmtId="4" fontId="39" fillId="2" borderId="2" xfId="2" applyNumberFormat="1" applyFont="1" applyFill="1" applyBorder="1" applyAlignment="1" applyProtection="1">
      <alignment horizontal="right" vertical="center" shrinkToFit="1"/>
    </xf>
    <xf numFmtId="4" fontId="84" fillId="2" borderId="2" xfId="2" applyNumberFormat="1" applyFont="1" applyFill="1" applyBorder="1" applyAlignment="1" applyProtection="1">
      <alignment horizontal="center" vertical="center" shrinkToFit="1"/>
    </xf>
    <xf numFmtId="0" fontId="42" fillId="2" borderId="2" xfId="2" applyFont="1" applyFill="1" applyBorder="1" applyAlignment="1" applyProtection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0" fillId="0" borderId="8" xfId="0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25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1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9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71" fillId="0" borderId="9" xfId="0" applyFont="1" applyBorder="1" applyAlignment="1">
      <alignment horizontal="left" vertical="center" wrapText="1"/>
    </xf>
    <xf numFmtId="0" fontId="71" fillId="0" borderId="1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5" fillId="0" borderId="12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7" fillId="0" borderId="23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4" fillId="2" borderId="2" xfId="2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66" fillId="0" borderId="0" xfId="2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2" xfId="2" applyFont="1" applyBorder="1" applyAlignment="1" applyProtection="1">
      <alignment horizontal="center" vertical="center" wrapText="1"/>
    </xf>
    <xf numFmtId="0" fontId="2" fillId="0" borderId="2" xfId="2" applyNumberFormat="1" applyFont="1" applyBorder="1" applyAlignment="1" applyProtection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textRotation="90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4" fontId="6" fillId="2" borderId="0" xfId="2" applyNumberFormat="1" applyFont="1" applyFill="1" applyBorder="1" applyAlignment="1" applyProtection="1">
      <alignment horizontal="left" vertical="center" wrapText="1"/>
    </xf>
    <xf numFmtId="0" fontId="6" fillId="2" borderId="0" xfId="2" applyNumberFormat="1" applyFont="1" applyFill="1" applyBorder="1" applyAlignment="1" applyProtection="1">
      <alignment horizontal="left" vertical="center" wrapText="1"/>
    </xf>
    <xf numFmtId="0" fontId="0" fillId="2" borderId="0" xfId="0" applyNumberFormat="1" applyFill="1" applyBorder="1" applyAlignment="1" applyProtection="1">
      <alignment vertical="center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wrapText="1"/>
    </xf>
    <xf numFmtId="0" fontId="78" fillId="0" borderId="2" xfId="2" applyFont="1" applyBorder="1" applyAlignment="1" applyProtection="1">
      <alignment horizontal="center" vertical="center" wrapText="1"/>
    </xf>
    <xf numFmtId="0" fontId="78" fillId="0" borderId="2" xfId="2" applyNumberFormat="1" applyFont="1" applyBorder="1" applyAlignment="1" applyProtection="1">
      <alignment horizontal="center" vertical="center" wrapText="1"/>
    </xf>
    <xf numFmtId="0" fontId="80" fillId="0" borderId="2" xfId="0" applyNumberFormat="1" applyFont="1" applyBorder="1" applyAlignment="1">
      <alignment horizontal="center" vertical="center" wrapText="1"/>
    </xf>
    <xf numFmtId="0" fontId="79" fillId="2" borderId="2" xfId="2" applyFont="1" applyFill="1" applyBorder="1" applyAlignment="1" applyProtection="1">
      <alignment horizontal="center" vertical="center" textRotation="90" wrapText="1"/>
    </xf>
    <xf numFmtId="0" fontId="78" fillId="2" borderId="2" xfId="2" applyFont="1" applyFill="1" applyBorder="1" applyAlignment="1" applyProtection="1">
      <alignment horizontal="center" vertical="center" wrapText="1"/>
    </xf>
    <xf numFmtId="0" fontId="34" fillId="2" borderId="2" xfId="2" applyFont="1" applyFill="1" applyBorder="1" applyAlignment="1" applyProtection="1">
      <alignment horizontal="center" vertical="center" textRotation="90" wrapText="1"/>
    </xf>
    <xf numFmtId="0" fontId="81" fillId="2" borderId="2" xfId="2" applyFont="1" applyFill="1" applyBorder="1" applyAlignment="1" applyProtection="1">
      <alignment horizontal="center" vertical="center" textRotation="90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34" fillId="0" borderId="2" xfId="1" applyFont="1" applyBorder="1" applyAlignment="1" applyProtection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0" fillId="0" borderId="0" xfId="0" applyAlignment="1"/>
    <xf numFmtId="0" fontId="5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0" fillId="0" borderId="2" xfId="0" applyFont="1" applyBorder="1" applyAlignment="1">
      <alignment horizontal="center" vertical="center" wrapText="1"/>
    </xf>
    <xf numFmtId="0" fontId="56" fillId="0" borderId="0" xfId="0" applyFont="1" applyAlignment="1">
      <alignment horizontal="right" vertical="center" wrapText="1"/>
    </xf>
    <xf numFmtId="0" fontId="59" fillId="0" borderId="2" xfId="0" applyFont="1" applyBorder="1" applyAlignment="1">
      <alignment horizontal="right" vertical="center" wrapText="1"/>
    </xf>
    <xf numFmtId="0" fontId="67" fillId="0" borderId="0" xfId="0" applyFont="1" applyAlignment="1">
      <alignment horizontal="justify" vertical="center" wrapText="1"/>
    </xf>
    <xf numFmtId="0" fontId="61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horizontal="justify" vertical="center" wrapText="1"/>
    </xf>
    <xf numFmtId="0" fontId="60" fillId="0" borderId="2" xfId="0" applyFont="1" applyBorder="1" applyAlignment="1">
      <alignment horizontal="right" vertical="center" wrapText="1"/>
    </xf>
    <xf numFmtId="49" fontId="59" fillId="0" borderId="2" xfId="0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horizontal="right" vertical="center" wrapText="1"/>
    </xf>
    <xf numFmtId="0" fontId="67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59" fillId="0" borderId="0" xfId="0" applyFont="1" applyBorder="1" applyAlignment="1">
      <alignment horizontal="right" vertical="center" wrapText="1"/>
    </xf>
    <xf numFmtId="0" fontId="57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/>
    <xf numFmtId="0" fontId="57" fillId="0" borderId="0" xfId="0" applyFont="1" applyAlignment="1">
      <alignment vertical="center" wrapText="1"/>
    </xf>
    <xf numFmtId="4" fontId="59" fillId="5" borderId="2" xfId="0" applyNumberFormat="1" applyFont="1" applyFill="1" applyBorder="1" applyAlignment="1">
      <alignment horizontal="center" vertical="center" wrapText="1"/>
    </xf>
    <xf numFmtId="0" fontId="59" fillId="5" borderId="2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0" fontId="5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9" xfId="2" applyNumberFormat="1" applyFont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2" fillId="2" borderId="29" xfId="2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68" fillId="2" borderId="0" xfId="0" applyFont="1" applyFill="1" applyAlignment="1">
      <alignment horizontal="right"/>
    </xf>
    <xf numFmtId="0" fontId="68" fillId="0" borderId="0" xfId="0" applyFont="1" applyAlignment="1">
      <alignment horizontal="right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</xf>
    <xf numFmtId="0" fontId="0" fillId="0" borderId="3" xfId="0" applyBorder="1" applyAlignment="1">
      <alignment horizontal="center" vertical="center" wrapText="1"/>
    </xf>
    <xf numFmtId="0" fontId="66" fillId="0" borderId="0" xfId="2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69" fillId="0" borderId="0" xfId="2" applyFont="1" applyAlignment="1" applyProtection="1">
      <alignment horizontal="center" wrapText="1"/>
    </xf>
    <xf numFmtId="0" fontId="70" fillId="0" borderId="0" xfId="0" applyFont="1" applyAlignment="1">
      <alignment horizontal="center" wrapText="1"/>
    </xf>
    <xf numFmtId="0" fontId="2" fillId="2" borderId="26" xfId="2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textRotation="90" wrapText="1"/>
    </xf>
    <xf numFmtId="0" fontId="25" fillId="2" borderId="0" xfId="0" applyFont="1" applyFill="1" applyAlignment="1" applyProtection="1">
      <alignment horizontal="left" wrapText="1"/>
    </xf>
    <xf numFmtId="0" fontId="2" fillId="0" borderId="25" xfId="2" applyFont="1" applyBorder="1" applyAlignment="1" applyProtection="1">
      <alignment horizontal="center" vertical="center" wrapText="1"/>
    </xf>
    <xf numFmtId="0" fontId="2" fillId="0" borderId="5" xfId="2" applyFont="1" applyBorder="1" applyAlignment="1" applyProtection="1">
      <alignment horizontal="center" vertical="center" wrapText="1"/>
    </xf>
    <xf numFmtId="0" fontId="5" fillId="2" borderId="26" xfId="2" applyFont="1" applyFill="1" applyBorder="1" applyAlignment="1" applyProtection="1">
      <alignment horizontal="center" vertical="center" textRotation="90" wrapText="1"/>
    </xf>
    <xf numFmtId="0" fontId="5" fillId="2" borderId="1" xfId="2" applyFont="1" applyFill="1" applyBorder="1" applyAlignment="1" applyProtection="1">
      <alignment horizontal="center" vertical="center" textRotation="90" wrapText="1"/>
    </xf>
    <xf numFmtId="0" fontId="2" fillId="0" borderId="26" xfId="2" applyNumberFormat="1" applyFont="1" applyBorder="1" applyAlignment="1" applyProtection="1">
      <alignment horizontal="center" vertical="center" wrapText="1"/>
    </xf>
    <xf numFmtId="0" fontId="2" fillId="0" borderId="1" xfId="2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2" fillId="0" borderId="28" xfId="2" applyFont="1" applyBorder="1" applyAlignment="1" applyProtection="1">
      <alignment horizontal="center" vertical="center" wrapText="1"/>
    </xf>
    <xf numFmtId="0" fontId="2" fillId="0" borderId="31" xfId="2" applyFont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5" fillId="2" borderId="29" xfId="2" applyFont="1" applyFill="1" applyBorder="1" applyAlignment="1" applyProtection="1">
      <alignment horizontal="center" vertical="center" textRotation="90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/>
    <cellStyle name="Обычный 2 2" xfId="3"/>
    <cellStyle name="Финансовый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C7431347B90E72ABB07B8E11B8F048FFD7226D557DCD9041A572E52344RCsCK" TargetMode="External"/><Relationship Id="rId1" Type="http://schemas.openxmlformats.org/officeDocument/2006/relationships/hyperlink" Target="consultantplus://offline/ref=C7431347B90E72ABB07B8E11B8F048FFD72368547ACB9041A572E52344RCsCK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C7431347B90E72ABB07B8E11B8F048FFD7236A577DCD9041A572E52344RCsC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zoomScale="59" zoomScaleNormal="59" workbookViewId="0">
      <selection activeCell="T14" sqref="T14"/>
    </sheetView>
  </sheetViews>
  <sheetFormatPr defaultRowHeight="15" x14ac:dyDescent="0.25"/>
  <cols>
    <col min="4" max="4" width="54.5703125" customWidth="1"/>
    <col min="5" max="5" width="35.140625" customWidth="1"/>
    <col min="7" max="7" width="8.28515625" customWidth="1"/>
    <col min="17" max="17" width="15.140625" customWidth="1"/>
    <col min="18" max="18" width="5.28515625" customWidth="1"/>
    <col min="20" max="20" width="2.5703125" customWidth="1"/>
    <col min="21" max="21" width="6.140625" customWidth="1"/>
  </cols>
  <sheetData>
    <row r="1" spans="1:21" ht="15.75" x14ac:dyDescent="0.25"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5"/>
      <c r="P1" s="5"/>
      <c r="Q1" s="282" t="s">
        <v>18</v>
      </c>
      <c r="R1" s="282"/>
      <c r="S1" s="282"/>
      <c r="T1" s="282"/>
      <c r="U1" s="282"/>
    </row>
    <row r="2" spans="1:21" x14ac:dyDescent="0.25"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6"/>
      <c r="P2" s="6"/>
      <c r="Q2" s="6"/>
    </row>
    <row r="3" spans="1:21" x14ac:dyDescent="0.25"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7"/>
      <c r="P3" s="7"/>
      <c r="Q3" s="7"/>
    </row>
    <row r="4" spans="1:21" s="8" customFormat="1" ht="23.25" x14ac:dyDescent="0.35">
      <c r="D4" s="9"/>
      <c r="E4" s="9"/>
      <c r="F4" s="9"/>
      <c r="G4" s="10"/>
      <c r="H4" s="10"/>
      <c r="J4" s="9"/>
      <c r="K4" s="9"/>
      <c r="L4" s="9"/>
      <c r="M4" s="9"/>
      <c r="N4" s="9"/>
      <c r="O4" s="285" t="s">
        <v>19</v>
      </c>
      <c r="P4" s="285"/>
      <c r="Q4" s="285"/>
      <c r="R4" s="285"/>
      <c r="S4" s="285"/>
      <c r="T4" s="285"/>
      <c r="U4" s="285"/>
    </row>
    <row r="5" spans="1:21" s="8" customFormat="1" ht="21" x14ac:dyDescent="0.3">
      <c r="D5" s="9"/>
      <c r="E5" s="9"/>
      <c r="F5" s="9"/>
      <c r="G5" s="10"/>
      <c r="H5" s="10"/>
      <c r="J5" s="11"/>
      <c r="K5" s="11"/>
      <c r="L5" s="11"/>
      <c r="M5" s="11"/>
      <c r="N5" s="286" t="s">
        <v>436</v>
      </c>
      <c r="O5" s="286"/>
      <c r="P5" s="286"/>
      <c r="Q5" s="286"/>
      <c r="R5" s="286"/>
      <c r="S5" s="286"/>
      <c r="T5" s="286"/>
      <c r="U5" s="286"/>
    </row>
    <row r="6" spans="1:21" s="8" customFormat="1" ht="18.75" x14ac:dyDescent="0.3">
      <c r="D6" s="9"/>
      <c r="E6" s="9"/>
      <c r="F6" s="9"/>
      <c r="G6" s="10"/>
      <c r="H6" s="10"/>
      <c r="I6" s="12"/>
      <c r="J6" s="13"/>
      <c r="K6" s="13"/>
      <c r="L6" s="13"/>
      <c r="M6" s="13"/>
      <c r="N6" s="13"/>
      <c r="O6" s="322" t="s">
        <v>20</v>
      </c>
      <c r="P6" s="322"/>
      <c r="Q6" s="322"/>
      <c r="R6" s="322"/>
      <c r="S6" s="322"/>
      <c r="T6" s="322"/>
      <c r="U6" s="322"/>
    </row>
    <row r="7" spans="1:21" x14ac:dyDescent="0.25">
      <c r="D7" s="14"/>
      <c r="E7" s="14"/>
      <c r="F7" s="14"/>
      <c r="I7" s="12"/>
      <c r="J7" s="15"/>
      <c r="K7" s="15"/>
      <c r="L7" s="15"/>
      <c r="M7" s="15"/>
      <c r="N7" s="15"/>
      <c r="O7" s="323"/>
      <c r="P7" s="323"/>
      <c r="Q7" s="323"/>
      <c r="R7" s="323"/>
      <c r="S7" s="323"/>
      <c r="T7" s="323"/>
      <c r="U7" s="323"/>
    </row>
    <row r="8" spans="1:21" x14ac:dyDescent="0.25">
      <c r="D8" s="16"/>
      <c r="E8" s="16"/>
      <c r="F8" s="16"/>
      <c r="I8" s="12"/>
      <c r="J8" s="12"/>
      <c r="K8" s="12"/>
      <c r="L8" s="12"/>
      <c r="M8" s="12"/>
      <c r="N8" s="12"/>
      <c r="O8" s="17"/>
      <c r="P8" s="17"/>
      <c r="Q8" s="17"/>
      <c r="R8" s="12"/>
      <c r="S8" s="12"/>
      <c r="T8" s="12"/>
      <c r="U8" s="12"/>
    </row>
    <row r="9" spans="1:21" x14ac:dyDescent="0.25">
      <c r="D9" s="16"/>
      <c r="E9" s="16"/>
      <c r="F9" s="16"/>
      <c r="I9" s="12"/>
      <c r="J9" s="12"/>
      <c r="K9" s="12"/>
      <c r="L9" s="12"/>
      <c r="M9" s="12"/>
      <c r="N9" s="324" t="s">
        <v>437</v>
      </c>
      <c r="O9" s="324"/>
      <c r="P9" s="324"/>
      <c r="Q9" s="324"/>
      <c r="R9" s="324"/>
      <c r="S9" s="324"/>
      <c r="T9" s="324"/>
      <c r="U9" s="324"/>
    </row>
    <row r="10" spans="1:21" x14ac:dyDescent="0.25">
      <c r="D10" s="18"/>
      <c r="E10" s="18"/>
      <c r="F10" s="18"/>
      <c r="I10" s="12"/>
      <c r="J10" s="19"/>
      <c r="K10" s="19"/>
      <c r="L10" s="19"/>
      <c r="M10" s="19"/>
      <c r="N10" s="19"/>
      <c r="O10" s="288" t="s">
        <v>21</v>
      </c>
      <c r="P10" s="288"/>
      <c r="Q10" s="288"/>
      <c r="R10" s="288"/>
      <c r="S10" s="288"/>
      <c r="T10" s="288"/>
      <c r="U10" s="288"/>
    </row>
    <row r="11" spans="1:21" ht="18.75" x14ac:dyDescent="0.3">
      <c r="D11" s="18"/>
      <c r="E11" s="18"/>
      <c r="F11" s="18"/>
      <c r="I11" s="289" t="s">
        <v>22</v>
      </c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</row>
    <row r="12" spans="1:21" ht="26.25" x14ac:dyDescent="0.4">
      <c r="A12" s="290" t="s">
        <v>23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</row>
    <row r="13" spans="1:21" ht="26.25" x14ac:dyDescent="0.4">
      <c r="A13" s="290" t="s">
        <v>310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</row>
    <row r="14" spans="1:21" ht="23.25" x14ac:dyDescent="0.35">
      <c r="A14" s="20"/>
      <c r="B14" s="20"/>
      <c r="C14" s="20"/>
      <c r="D14" s="21"/>
      <c r="E14" s="21"/>
      <c r="F14" s="21"/>
      <c r="G14" s="20"/>
      <c r="H14" s="20"/>
      <c r="I14" s="22"/>
      <c r="J14" s="22"/>
      <c r="K14" s="22"/>
      <c r="L14" s="22"/>
      <c r="M14" s="22"/>
      <c r="N14" s="22"/>
      <c r="O14" s="22"/>
      <c r="P14" s="22"/>
      <c r="Q14" s="22"/>
      <c r="R14" s="20"/>
      <c r="S14" s="20"/>
      <c r="T14" s="20"/>
      <c r="U14" s="20"/>
    </row>
    <row r="15" spans="1:21" ht="23.25" x14ac:dyDescent="0.35">
      <c r="A15" s="291" t="s">
        <v>435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</row>
    <row r="16" spans="1:21" ht="15.75" x14ac:dyDescent="0.25">
      <c r="D16" s="18"/>
      <c r="E16" s="18"/>
      <c r="F16" s="296" t="s">
        <v>61</v>
      </c>
      <c r="G16" s="296"/>
      <c r="H16" s="296"/>
      <c r="I16" s="296"/>
      <c r="J16" s="296"/>
      <c r="K16" s="23"/>
      <c r="L16" s="23"/>
      <c r="M16" s="23"/>
      <c r="N16" s="23"/>
      <c r="O16" s="23"/>
      <c r="P16" s="23"/>
      <c r="Q16" s="23"/>
      <c r="S16" s="16" t="s">
        <v>53</v>
      </c>
    </row>
    <row r="17" spans="1:22" ht="41.25" customHeight="1" x14ac:dyDescent="0.35">
      <c r="A17" s="292" t="s">
        <v>82</v>
      </c>
      <c r="B17" s="292"/>
      <c r="C17" s="292"/>
      <c r="D17" s="292"/>
      <c r="E17" s="293" t="s">
        <v>311</v>
      </c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5"/>
      <c r="Q17" s="278" t="s">
        <v>54</v>
      </c>
      <c r="R17" s="278"/>
      <c r="S17" s="279">
        <v>44200272</v>
      </c>
      <c r="T17" s="279"/>
      <c r="U17" s="279"/>
    </row>
    <row r="18" spans="1:22" ht="25.5" customHeight="1" x14ac:dyDescent="0.35">
      <c r="A18" s="292" t="s">
        <v>55</v>
      </c>
      <c r="B18" s="297"/>
      <c r="C18" s="297"/>
      <c r="D18" s="297"/>
      <c r="E18" s="275" t="s">
        <v>312</v>
      </c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87"/>
      <c r="Q18" s="278"/>
      <c r="R18" s="278"/>
      <c r="S18" s="279"/>
      <c r="T18" s="279"/>
      <c r="U18" s="279"/>
    </row>
    <row r="19" spans="1:22" ht="25.5" customHeight="1" x14ac:dyDescent="0.35">
      <c r="A19" s="292" t="s">
        <v>56</v>
      </c>
      <c r="B19" s="297"/>
      <c r="C19" s="297"/>
      <c r="D19" s="297"/>
      <c r="E19" s="275" t="s">
        <v>313</v>
      </c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87"/>
      <c r="Q19" s="278"/>
      <c r="R19" s="278"/>
      <c r="S19" s="279"/>
      <c r="T19" s="279"/>
      <c r="U19" s="279"/>
    </row>
    <row r="20" spans="1:22" ht="63" customHeight="1" x14ac:dyDescent="0.35">
      <c r="A20" s="292" t="s">
        <v>57</v>
      </c>
      <c r="B20" s="297"/>
      <c r="C20" s="297"/>
      <c r="D20" s="297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87"/>
      <c r="Q20" s="278" t="s">
        <v>54</v>
      </c>
      <c r="R20" s="278"/>
      <c r="S20" s="313"/>
      <c r="T20" s="314"/>
      <c r="U20" s="315"/>
    </row>
    <row r="21" spans="1:22" x14ac:dyDescent="0.25">
      <c r="A21" s="292" t="s">
        <v>24</v>
      </c>
      <c r="B21" s="292"/>
      <c r="C21" s="292"/>
      <c r="D21" s="292"/>
      <c r="E21" s="316" t="s">
        <v>314</v>
      </c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7"/>
      <c r="Q21" s="298"/>
      <c r="R21" s="299"/>
      <c r="S21" s="304"/>
      <c r="T21" s="305"/>
      <c r="U21" s="306"/>
    </row>
    <row r="22" spans="1:22" ht="6.75" customHeight="1" x14ac:dyDescent="0.25">
      <c r="A22" s="292"/>
      <c r="B22" s="292"/>
      <c r="C22" s="292"/>
      <c r="D22" s="292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9"/>
      <c r="Q22" s="300"/>
      <c r="R22" s="301"/>
      <c r="S22" s="307"/>
      <c r="T22" s="308"/>
      <c r="U22" s="309"/>
    </row>
    <row r="23" spans="1:22" ht="8.25" customHeight="1" x14ac:dyDescent="0.25">
      <c r="A23" s="292"/>
      <c r="B23" s="292"/>
      <c r="C23" s="292"/>
      <c r="D23" s="292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9"/>
      <c r="Q23" s="300"/>
      <c r="R23" s="301"/>
      <c r="S23" s="307"/>
      <c r="T23" s="308"/>
      <c r="U23" s="309"/>
    </row>
    <row r="24" spans="1:22" ht="9.75" customHeight="1" x14ac:dyDescent="0.25">
      <c r="A24" s="292"/>
      <c r="B24" s="292"/>
      <c r="C24" s="292"/>
      <c r="D24" s="292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1"/>
      <c r="Q24" s="302"/>
      <c r="R24" s="303"/>
      <c r="S24" s="310"/>
      <c r="T24" s="311"/>
      <c r="U24" s="312"/>
    </row>
    <row r="25" spans="1:22" ht="21" x14ac:dyDescent="0.35">
      <c r="A25" s="266" t="s">
        <v>25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78" t="s">
        <v>26</v>
      </c>
      <c r="R25" s="278"/>
      <c r="S25" s="279">
        <v>383</v>
      </c>
      <c r="T25" s="279"/>
      <c r="U25" s="279"/>
    </row>
    <row r="26" spans="1:22" ht="15.75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6"/>
      <c r="S26" s="26"/>
      <c r="T26" s="26"/>
      <c r="U26" s="26"/>
      <c r="V26" s="27"/>
    </row>
    <row r="27" spans="1:22" ht="21" x14ac:dyDescent="0.35">
      <c r="A27" s="269" t="s">
        <v>27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5"/>
      <c r="R27" s="26"/>
      <c r="S27" s="26"/>
      <c r="T27" s="26"/>
      <c r="U27" s="26"/>
      <c r="V27" s="27"/>
    </row>
    <row r="28" spans="1:22" ht="91.5" customHeight="1" x14ac:dyDescent="0.3">
      <c r="A28" s="266" t="s">
        <v>28</v>
      </c>
      <c r="B28" s="266"/>
      <c r="C28" s="266"/>
      <c r="D28" s="266"/>
      <c r="E28" s="266"/>
      <c r="F28" s="266"/>
      <c r="G28" s="266"/>
      <c r="H28" s="266"/>
      <c r="I28" s="280" t="s">
        <v>315</v>
      </c>
      <c r="J28" s="280"/>
      <c r="K28" s="280"/>
      <c r="L28" s="280"/>
      <c r="M28" s="280"/>
      <c r="N28" s="280"/>
      <c r="O28" s="280"/>
      <c r="P28" s="24"/>
      <c r="Q28" s="25"/>
      <c r="R28" s="26"/>
      <c r="S28" s="26"/>
      <c r="T28" s="26"/>
      <c r="U28" s="26"/>
      <c r="V28" s="27"/>
    </row>
    <row r="29" spans="1:22" ht="36.75" customHeight="1" x14ac:dyDescent="0.3">
      <c r="A29" s="266" t="s">
        <v>29</v>
      </c>
      <c r="B29" s="266"/>
      <c r="C29" s="266"/>
      <c r="D29" s="266"/>
      <c r="E29" s="266"/>
      <c r="F29" s="266"/>
      <c r="G29" s="266"/>
      <c r="H29" s="266"/>
      <c r="I29" s="267" t="s">
        <v>316</v>
      </c>
      <c r="J29" s="267"/>
      <c r="K29" s="267"/>
      <c r="L29" s="267"/>
      <c r="M29" s="267"/>
      <c r="N29" s="267"/>
      <c r="O29" s="267"/>
      <c r="P29" s="24"/>
      <c r="Q29" s="25"/>
      <c r="R29" s="26"/>
      <c r="S29" s="26"/>
      <c r="T29" s="26"/>
      <c r="U29" s="26"/>
      <c r="V29" s="27"/>
    </row>
    <row r="30" spans="1:22" ht="62.25" customHeight="1" x14ac:dyDescent="0.3">
      <c r="A30" s="274" t="s">
        <v>58</v>
      </c>
      <c r="B30" s="274"/>
      <c r="C30" s="274"/>
      <c r="D30" s="274"/>
      <c r="E30" s="274"/>
      <c r="F30" s="274"/>
      <c r="G30" s="274"/>
      <c r="H30" s="274"/>
      <c r="I30" s="275" t="s">
        <v>317</v>
      </c>
      <c r="J30" s="276"/>
      <c r="K30" s="276"/>
      <c r="L30" s="276"/>
      <c r="M30" s="276"/>
      <c r="N30" s="276"/>
      <c r="O30" s="276"/>
      <c r="P30" s="24"/>
      <c r="Q30" s="25"/>
      <c r="R30" s="26"/>
      <c r="S30" s="26"/>
      <c r="T30" s="26"/>
      <c r="U30" s="26"/>
      <c r="V30" s="27"/>
    </row>
    <row r="31" spans="1:22" ht="20.25" x14ac:dyDescent="0.3">
      <c r="A31" s="266" t="s">
        <v>30</v>
      </c>
      <c r="B31" s="266"/>
      <c r="C31" s="266"/>
      <c r="D31" s="266"/>
      <c r="E31" s="266"/>
      <c r="F31" s="266"/>
      <c r="G31" s="266"/>
      <c r="H31" s="266"/>
      <c r="I31" s="277" t="s">
        <v>411</v>
      </c>
      <c r="J31" s="277"/>
      <c r="K31" s="277"/>
      <c r="L31" s="277"/>
      <c r="M31" s="277"/>
      <c r="N31" s="277"/>
      <c r="O31" s="277"/>
      <c r="P31" s="24"/>
      <c r="Q31" s="25"/>
      <c r="R31" s="26"/>
      <c r="S31" s="26"/>
      <c r="T31" s="26"/>
      <c r="U31" s="26"/>
      <c r="V31" s="27"/>
    </row>
    <row r="32" spans="1:22" ht="20.25" x14ac:dyDescent="0.3">
      <c r="A32" s="266" t="s">
        <v>59</v>
      </c>
      <c r="B32" s="266"/>
      <c r="C32" s="266"/>
      <c r="D32" s="266"/>
      <c r="E32" s="266"/>
      <c r="F32" s="266"/>
      <c r="G32" s="266"/>
      <c r="H32" s="266"/>
      <c r="I32" s="267" t="s">
        <v>412</v>
      </c>
      <c r="J32" s="267"/>
      <c r="K32" s="267"/>
      <c r="L32" s="267"/>
      <c r="M32" s="267"/>
      <c r="N32" s="267"/>
      <c r="O32" s="267"/>
      <c r="P32" s="24"/>
      <c r="Q32" s="25"/>
      <c r="R32" s="26"/>
      <c r="S32" s="26"/>
      <c r="T32" s="26"/>
      <c r="U32" s="26"/>
      <c r="V32" s="27"/>
    </row>
    <row r="33" spans="1:22" ht="20.25" x14ac:dyDescent="0.3">
      <c r="A33" s="266" t="s">
        <v>60</v>
      </c>
      <c r="B33" s="266"/>
      <c r="C33" s="266"/>
      <c r="D33" s="266"/>
      <c r="E33" s="266"/>
      <c r="F33" s="266"/>
      <c r="G33" s="266"/>
      <c r="H33" s="266"/>
      <c r="I33" s="267" t="s">
        <v>413</v>
      </c>
      <c r="J33" s="267"/>
      <c r="K33" s="267"/>
      <c r="L33" s="267"/>
      <c r="M33" s="267"/>
      <c r="N33" s="267"/>
      <c r="O33" s="267"/>
      <c r="P33" s="24"/>
      <c r="Q33" s="25"/>
      <c r="R33" s="26"/>
      <c r="S33" s="26"/>
      <c r="T33" s="26"/>
      <c r="U33" s="26"/>
      <c r="V33" s="27"/>
    </row>
    <row r="34" spans="1:22" ht="21" x14ac:dyDescent="0.35">
      <c r="A34" s="268" t="s">
        <v>52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5"/>
      <c r="R34" s="26"/>
      <c r="S34" s="26"/>
      <c r="T34" s="26"/>
      <c r="U34" s="26"/>
      <c r="V34" s="27"/>
    </row>
    <row r="35" spans="1:22" ht="18.75" x14ac:dyDescent="0.3">
      <c r="A35" s="24"/>
      <c r="B35" s="24"/>
      <c r="C35" s="24"/>
      <c r="D35" s="24"/>
      <c r="E35" s="29" t="s">
        <v>415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26"/>
      <c r="T35" s="26"/>
      <c r="U35" s="26"/>
      <c r="V35" s="27"/>
    </row>
    <row r="36" spans="1:22" ht="15.75" x14ac:dyDescent="0.25">
      <c r="A36" s="24"/>
      <c r="B36" s="24"/>
      <c r="C36" s="24"/>
      <c r="D36" s="24"/>
      <c r="E36" s="24" t="s">
        <v>62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39"/>
      <c r="S36" s="39"/>
      <c r="T36" s="39"/>
      <c r="U36" s="39"/>
      <c r="V36" s="27"/>
    </row>
    <row r="37" spans="1:22" ht="15.75" x14ac:dyDescent="0.25">
      <c r="A37" s="270" t="s">
        <v>0</v>
      </c>
      <c r="B37" s="270" t="s">
        <v>31</v>
      </c>
      <c r="C37" s="270"/>
      <c r="D37" s="270"/>
      <c r="E37" s="270"/>
      <c r="F37" s="272" t="s">
        <v>32</v>
      </c>
      <c r="G37" s="273"/>
      <c r="H37" s="40"/>
      <c r="I37" s="40"/>
      <c r="J37" s="40"/>
      <c r="K37" s="40"/>
      <c r="P37" s="24"/>
      <c r="Q37" s="25"/>
      <c r="R37" s="26"/>
      <c r="S37" s="26"/>
      <c r="T37" s="26"/>
      <c r="U37" s="26"/>
      <c r="V37" s="27"/>
    </row>
    <row r="38" spans="1:22" ht="15.75" x14ac:dyDescent="0.25">
      <c r="A38" s="270"/>
      <c r="B38" s="270"/>
      <c r="C38" s="270"/>
      <c r="D38" s="270"/>
      <c r="E38" s="270"/>
      <c r="F38" s="273"/>
      <c r="G38" s="273"/>
      <c r="H38" s="271"/>
      <c r="I38" s="271"/>
      <c r="J38" s="271"/>
      <c r="K38" s="271"/>
      <c r="P38" s="24"/>
      <c r="Q38" s="25"/>
      <c r="R38" s="26"/>
      <c r="S38" s="26"/>
      <c r="T38" s="26"/>
      <c r="U38" s="26"/>
      <c r="V38" s="27"/>
    </row>
    <row r="39" spans="1:22" s="8" customFormat="1" ht="20.25" x14ac:dyDescent="0.3">
      <c r="A39" s="41" t="s">
        <v>70</v>
      </c>
      <c r="B39" s="261" t="s">
        <v>33</v>
      </c>
      <c r="C39" s="261"/>
      <c r="D39" s="261"/>
      <c r="E39" s="261"/>
      <c r="F39" s="262">
        <v>21782.82</v>
      </c>
      <c r="G39" s="262"/>
      <c r="H39" s="264"/>
      <c r="I39" s="264"/>
      <c r="J39" s="264"/>
      <c r="K39" s="264"/>
      <c r="L39" s="28"/>
      <c r="M39" s="28"/>
      <c r="N39" s="28"/>
      <c r="O39" s="29"/>
      <c r="P39" s="29"/>
      <c r="Q39" s="28"/>
      <c r="R39" s="30"/>
      <c r="S39" s="30"/>
      <c r="T39" s="30"/>
      <c r="U39" s="30"/>
      <c r="V39" s="31"/>
    </row>
    <row r="40" spans="1:22" s="8" customFormat="1" ht="20.25" x14ac:dyDescent="0.3">
      <c r="A40" s="41" t="s">
        <v>71</v>
      </c>
      <c r="B40" s="261" t="s">
        <v>34</v>
      </c>
      <c r="C40" s="261"/>
      <c r="D40" s="261"/>
      <c r="E40" s="261"/>
      <c r="F40" s="262">
        <v>16469.11</v>
      </c>
      <c r="G40" s="262"/>
      <c r="H40" s="264"/>
      <c r="I40" s="264"/>
      <c r="J40" s="264"/>
      <c r="K40" s="264"/>
      <c r="L40" s="28"/>
      <c r="M40" s="28"/>
      <c r="N40" s="28"/>
      <c r="O40" s="29"/>
      <c r="P40" s="29"/>
      <c r="Q40" s="28"/>
      <c r="R40" s="30"/>
      <c r="S40" s="30"/>
      <c r="T40" s="30"/>
      <c r="U40" s="30"/>
      <c r="V40" s="31"/>
    </row>
    <row r="41" spans="1:22" s="8" customFormat="1" ht="20.25" x14ac:dyDescent="0.3">
      <c r="A41" s="41"/>
      <c r="B41" s="261" t="s">
        <v>35</v>
      </c>
      <c r="C41" s="261"/>
      <c r="D41" s="261"/>
      <c r="E41" s="261"/>
      <c r="F41" s="262" t="s">
        <v>414</v>
      </c>
      <c r="G41" s="262"/>
      <c r="H41" s="264"/>
      <c r="I41" s="264"/>
      <c r="J41" s="264"/>
      <c r="K41" s="264"/>
      <c r="L41" s="28"/>
      <c r="M41" s="28"/>
      <c r="N41" s="28"/>
      <c r="O41" s="29"/>
      <c r="P41" s="29"/>
      <c r="Q41" s="28"/>
      <c r="R41" s="30"/>
      <c r="S41" s="30"/>
      <c r="T41" s="30"/>
      <c r="U41" s="30"/>
      <c r="V41" s="31"/>
    </row>
    <row r="42" spans="1:22" s="8" customFormat="1" ht="20.25" x14ac:dyDescent="0.3">
      <c r="A42" s="41" t="s">
        <v>72</v>
      </c>
      <c r="B42" s="261" t="s">
        <v>36</v>
      </c>
      <c r="C42" s="261"/>
      <c r="D42" s="261"/>
      <c r="E42" s="261"/>
      <c r="F42" s="262" t="s">
        <v>416</v>
      </c>
      <c r="G42" s="262"/>
      <c r="H42" s="264"/>
      <c r="I42" s="264"/>
      <c r="J42" s="264"/>
      <c r="K42" s="264"/>
      <c r="L42" s="30"/>
      <c r="M42" s="30"/>
      <c r="N42" s="30"/>
      <c r="O42" s="29"/>
      <c r="P42" s="29"/>
      <c r="Q42" s="28"/>
      <c r="R42" s="30"/>
      <c r="S42" s="30"/>
      <c r="T42" s="30"/>
      <c r="U42" s="30"/>
      <c r="V42" s="31"/>
    </row>
    <row r="43" spans="1:22" s="8" customFormat="1" ht="20.25" x14ac:dyDescent="0.3">
      <c r="A43" s="41"/>
      <c r="B43" s="261" t="s">
        <v>35</v>
      </c>
      <c r="C43" s="261"/>
      <c r="D43" s="261"/>
      <c r="E43" s="261"/>
      <c r="F43" s="262" t="s">
        <v>417</v>
      </c>
      <c r="G43" s="262"/>
      <c r="H43" s="264"/>
      <c r="I43" s="264"/>
      <c r="J43" s="264"/>
      <c r="K43" s="264"/>
      <c r="L43" s="30"/>
      <c r="M43" s="30"/>
      <c r="N43" s="30"/>
      <c r="O43" s="29"/>
      <c r="P43" s="29"/>
      <c r="Q43" s="28"/>
      <c r="R43" s="30"/>
      <c r="S43" s="30"/>
      <c r="T43" s="30"/>
      <c r="U43" s="30"/>
      <c r="V43" s="31"/>
    </row>
    <row r="44" spans="1:22" s="8" customFormat="1" ht="20.25" x14ac:dyDescent="0.3">
      <c r="A44" s="41" t="s">
        <v>73</v>
      </c>
      <c r="B44" s="261" t="s">
        <v>37</v>
      </c>
      <c r="C44" s="261"/>
      <c r="D44" s="261"/>
      <c r="E44" s="261"/>
      <c r="F44" s="263">
        <v>61757.8</v>
      </c>
      <c r="G44" s="263"/>
      <c r="H44" s="264"/>
      <c r="I44" s="264"/>
      <c r="J44" s="264"/>
      <c r="K44" s="264"/>
      <c r="L44" s="30"/>
      <c r="M44" s="30"/>
      <c r="N44" s="30"/>
      <c r="O44" s="29"/>
      <c r="P44" s="29"/>
      <c r="Q44" s="28"/>
      <c r="R44" s="30"/>
      <c r="S44" s="30"/>
      <c r="T44" s="30"/>
      <c r="U44" s="30"/>
      <c r="V44" s="31"/>
    </row>
    <row r="45" spans="1:22" s="8" customFormat="1" ht="22.5" customHeight="1" x14ac:dyDescent="0.3">
      <c r="A45" s="41" t="s">
        <v>74</v>
      </c>
      <c r="B45" s="261" t="s">
        <v>63</v>
      </c>
      <c r="C45" s="261"/>
      <c r="D45" s="261"/>
      <c r="E45" s="261"/>
      <c r="F45" s="263" t="s">
        <v>418</v>
      </c>
      <c r="G45" s="263"/>
      <c r="H45" s="30"/>
      <c r="I45" s="30"/>
      <c r="J45" s="30"/>
      <c r="K45" s="30"/>
      <c r="L45" s="30"/>
      <c r="M45" s="30"/>
      <c r="N45" s="30"/>
      <c r="O45" s="29"/>
      <c r="P45" s="29"/>
      <c r="Q45" s="28"/>
      <c r="R45" s="30"/>
      <c r="S45" s="30"/>
      <c r="T45" s="30"/>
      <c r="U45" s="30"/>
      <c r="V45" s="31"/>
    </row>
    <row r="46" spans="1:22" s="8" customFormat="1" ht="18.75" customHeight="1" x14ac:dyDescent="0.3">
      <c r="A46" s="41"/>
      <c r="B46" s="261" t="s">
        <v>64</v>
      </c>
      <c r="C46" s="261"/>
      <c r="D46" s="261"/>
      <c r="E46" s="261"/>
      <c r="F46" s="263" t="s">
        <v>418</v>
      </c>
      <c r="G46" s="263"/>
      <c r="H46" s="30"/>
      <c r="I46" s="30"/>
      <c r="J46" s="30"/>
      <c r="K46" s="30"/>
      <c r="L46" s="30"/>
      <c r="M46" s="30"/>
      <c r="N46" s="30"/>
      <c r="O46" s="29"/>
      <c r="P46" s="29"/>
      <c r="Q46" s="28"/>
      <c r="R46" s="30"/>
      <c r="S46" s="30"/>
      <c r="T46" s="30"/>
      <c r="U46" s="30"/>
      <c r="V46" s="31"/>
    </row>
    <row r="47" spans="1:22" s="8" customFormat="1" ht="18.75" customHeight="1" x14ac:dyDescent="0.3">
      <c r="A47" s="41"/>
      <c r="B47" s="261" t="s">
        <v>65</v>
      </c>
      <c r="C47" s="261"/>
      <c r="D47" s="261"/>
      <c r="E47" s="261"/>
      <c r="F47" s="263">
        <v>0</v>
      </c>
      <c r="G47" s="263"/>
      <c r="H47" s="30"/>
      <c r="I47" s="30"/>
      <c r="J47" s="30"/>
      <c r="K47" s="30"/>
      <c r="L47" s="30"/>
      <c r="M47" s="30"/>
      <c r="N47" s="30"/>
      <c r="O47" s="29"/>
      <c r="P47" s="29"/>
      <c r="Q47" s="28"/>
      <c r="R47" s="30"/>
      <c r="S47" s="30"/>
      <c r="T47" s="30"/>
      <c r="U47" s="30"/>
      <c r="V47" s="31"/>
    </row>
    <row r="48" spans="1:22" s="8" customFormat="1" ht="20.25" x14ac:dyDescent="0.3">
      <c r="A48" s="41" t="s">
        <v>75</v>
      </c>
      <c r="B48" s="261" t="s">
        <v>66</v>
      </c>
      <c r="C48" s="261"/>
      <c r="D48" s="261"/>
      <c r="E48" s="261"/>
      <c r="F48" s="263">
        <v>0</v>
      </c>
      <c r="G48" s="263"/>
      <c r="H48" s="30"/>
      <c r="I48" s="30"/>
      <c r="J48" s="30"/>
      <c r="K48" s="30"/>
      <c r="L48" s="30"/>
      <c r="M48" s="30"/>
      <c r="N48" s="30"/>
      <c r="O48" s="29"/>
      <c r="P48" s="29"/>
      <c r="Q48" s="28"/>
      <c r="R48" s="30"/>
      <c r="S48" s="30"/>
      <c r="T48" s="30"/>
      <c r="U48" s="30"/>
      <c r="V48" s="31"/>
    </row>
    <row r="49" spans="1:22" s="8" customFormat="1" ht="20.25" x14ac:dyDescent="0.3">
      <c r="A49" s="41" t="s">
        <v>76</v>
      </c>
      <c r="B49" s="261" t="s">
        <v>78</v>
      </c>
      <c r="C49" s="261"/>
      <c r="D49" s="261"/>
      <c r="E49" s="261"/>
      <c r="F49" s="263" t="s">
        <v>419</v>
      </c>
      <c r="G49" s="263"/>
      <c r="H49" s="265"/>
      <c r="I49" s="265"/>
      <c r="J49" s="265"/>
      <c r="K49" s="265"/>
      <c r="L49" s="30"/>
      <c r="M49" s="30"/>
      <c r="N49" s="30"/>
      <c r="O49" s="29"/>
      <c r="P49" s="29"/>
      <c r="Q49" s="28"/>
      <c r="R49" s="30"/>
      <c r="S49" s="30"/>
      <c r="T49" s="30"/>
      <c r="U49" s="30"/>
      <c r="V49" s="31"/>
    </row>
    <row r="50" spans="1:22" s="8" customFormat="1" ht="20.25" x14ac:dyDescent="0.3">
      <c r="A50" s="41" t="s">
        <v>77</v>
      </c>
      <c r="B50" s="261" t="s">
        <v>38</v>
      </c>
      <c r="C50" s="261"/>
      <c r="D50" s="261"/>
      <c r="E50" s="261"/>
      <c r="F50" s="263" t="s">
        <v>420</v>
      </c>
      <c r="G50" s="263"/>
      <c r="H50" s="264"/>
      <c r="I50" s="264"/>
      <c r="J50" s="264"/>
      <c r="K50" s="264"/>
      <c r="L50" s="30"/>
      <c r="M50" s="30"/>
      <c r="N50" s="30"/>
      <c r="O50" s="29"/>
      <c r="P50" s="29"/>
      <c r="Q50" s="28"/>
      <c r="R50" s="30"/>
      <c r="S50" s="30"/>
      <c r="T50" s="30"/>
      <c r="U50" s="30"/>
      <c r="V50" s="31"/>
    </row>
    <row r="51" spans="1:22" s="8" customFormat="1" ht="20.25" x14ac:dyDescent="0.3">
      <c r="A51" s="41" t="s">
        <v>79</v>
      </c>
      <c r="B51" s="261" t="s">
        <v>39</v>
      </c>
      <c r="C51" s="261"/>
      <c r="D51" s="261"/>
      <c r="E51" s="261"/>
      <c r="F51" s="262" t="s">
        <v>421</v>
      </c>
      <c r="G51" s="262"/>
      <c r="H51" s="264"/>
      <c r="I51" s="264"/>
      <c r="J51" s="264"/>
      <c r="K51" s="264"/>
      <c r="L51" s="30"/>
      <c r="M51" s="30"/>
      <c r="N51" s="30"/>
      <c r="O51" s="29"/>
      <c r="P51" s="29"/>
      <c r="Q51" s="28"/>
      <c r="R51" s="30"/>
      <c r="S51" s="30"/>
      <c r="T51" s="30"/>
      <c r="U51" s="30"/>
      <c r="V51" s="31"/>
    </row>
    <row r="52" spans="1:22" s="8" customFormat="1" ht="18.75" customHeight="1" x14ac:dyDescent="0.3">
      <c r="A52" s="41" t="s">
        <v>80</v>
      </c>
      <c r="B52" s="261" t="s">
        <v>67</v>
      </c>
      <c r="C52" s="261"/>
      <c r="D52" s="261"/>
      <c r="E52" s="261"/>
      <c r="F52" s="262"/>
      <c r="G52" s="262"/>
      <c r="H52" s="264"/>
      <c r="I52" s="264"/>
      <c r="J52" s="264"/>
      <c r="K52" s="264"/>
      <c r="L52" s="30"/>
      <c r="M52" s="30"/>
      <c r="N52" s="30"/>
      <c r="O52" s="29"/>
      <c r="P52" s="29"/>
      <c r="Q52" s="28"/>
      <c r="R52" s="30"/>
      <c r="S52" s="30"/>
      <c r="T52" s="30"/>
      <c r="U52" s="30"/>
      <c r="V52" s="31"/>
    </row>
    <row r="53" spans="1:22" ht="18.75" customHeight="1" x14ac:dyDescent="0.3">
      <c r="A53" s="42" t="s">
        <v>81</v>
      </c>
      <c r="B53" s="261" t="s">
        <v>68</v>
      </c>
      <c r="C53" s="261"/>
      <c r="D53" s="261"/>
      <c r="E53" s="261"/>
      <c r="F53" s="262" t="s">
        <v>422</v>
      </c>
      <c r="G53" s="262"/>
    </row>
    <row r="54" spans="1:22" ht="18.75" customHeight="1" x14ac:dyDescent="0.3">
      <c r="A54" s="42"/>
      <c r="B54" s="261" t="s">
        <v>69</v>
      </c>
      <c r="C54" s="261"/>
      <c r="D54" s="261"/>
      <c r="E54" s="261"/>
      <c r="F54" s="262"/>
      <c r="G54" s="262"/>
    </row>
    <row r="56" spans="1:22" x14ac:dyDescent="0.25">
      <c r="E56" s="239"/>
    </row>
    <row r="57" spans="1:22" x14ac:dyDescent="0.25">
      <c r="E57" s="239"/>
    </row>
  </sheetData>
  <mergeCells count="109">
    <mergeCell ref="A20:D20"/>
    <mergeCell ref="E20:P20"/>
    <mergeCell ref="Q20:R20"/>
    <mergeCell ref="Q21:R24"/>
    <mergeCell ref="S21:U24"/>
    <mergeCell ref="S20:U20"/>
    <mergeCell ref="A21:D24"/>
    <mergeCell ref="E21:P24"/>
    <mergeCell ref="O6:U6"/>
    <mergeCell ref="O7:U7"/>
    <mergeCell ref="N9:U9"/>
    <mergeCell ref="A18:D18"/>
    <mergeCell ref="A19:D19"/>
    <mergeCell ref="E1:N1"/>
    <mergeCell ref="Q1:U1"/>
    <mergeCell ref="E2:N2"/>
    <mergeCell ref="E3:N3"/>
    <mergeCell ref="O4:U4"/>
    <mergeCell ref="N5:U5"/>
    <mergeCell ref="Q18:R18"/>
    <mergeCell ref="S18:U18"/>
    <mergeCell ref="Q19:R19"/>
    <mergeCell ref="S19:U19"/>
    <mergeCell ref="E18:P18"/>
    <mergeCell ref="E19:P19"/>
    <mergeCell ref="O10:U10"/>
    <mergeCell ref="I11:U11"/>
    <mergeCell ref="A13:U13"/>
    <mergeCell ref="A15:U15"/>
    <mergeCell ref="A17:D17"/>
    <mergeCell ref="E17:P17"/>
    <mergeCell ref="Q17:R17"/>
    <mergeCell ref="S17:U17"/>
    <mergeCell ref="A12:U12"/>
    <mergeCell ref="F16:J16"/>
    <mergeCell ref="A29:H29"/>
    <mergeCell ref="I29:O29"/>
    <mergeCell ref="A30:H30"/>
    <mergeCell ref="I30:O30"/>
    <mergeCell ref="A31:H31"/>
    <mergeCell ref="I31:O31"/>
    <mergeCell ref="A25:P25"/>
    <mergeCell ref="Q25:R25"/>
    <mergeCell ref="S25:U25"/>
    <mergeCell ref="A27:P27"/>
    <mergeCell ref="A28:H28"/>
    <mergeCell ref="I28:O28"/>
    <mergeCell ref="B39:E39"/>
    <mergeCell ref="F39:G39"/>
    <mergeCell ref="H39:I39"/>
    <mergeCell ref="J39:K39"/>
    <mergeCell ref="B40:E40"/>
    <mergeCell ref="F40:G40"/>
    <mergeCell ref="H40:I40"/>
    <mergeCell ref="J40:K40"/>
    <mergeCell ref="A32:H32"/>
    <mergeCell ref="I32:O32"/>
    <mergeCell ref="A34:P34"/>
    <mergeCell ref="A37:A38"/>
    <mergeCell ref="B37:E38"/>
    <mergeCell ref="H38:I38"/>
    <mergeCell ref="J38:K38"/>
    <mergeCell ref="A33:H33"/>
    <mergeCell ref="I33:O33"/>
    <mergeCell ref="F37:G38"/>
    <mergeCell ref="F43:G43"/>
    <mergeCell ref="H43:I43"/>
    <mergeCell ref="J43:K43"/>
    <mergeCell ref="B44:E44"/>
    <mergeCell ref="F44:G44"/>
    <mergeCell ref="H44:I44"/>
    <mergeCell ref="J44:K44"/>
    <mergeCell ref="B45:E45"/>
    <mergeCell ref="B41:E41"/>
    <mergeCell ref="F41:G41"/>
    <mergeCell ref="H41:I41"/>
    <mergeCell ref="J41:K41"/>
    <mergeCell ref="B42:E42"/>
    <mergeCell ref="F42:G42"/>
    <mergeCell ref="H42:I42"/>
    <mergeCell ref="J42:K42"/>
    <mergeCell ref="B43:E43"/>
    <mergeCell ref="H51:I51"/>
    <mergeCell ref="J51:K51"/>
    <mergeCell ref="H50:I50"/>
    <mergeCell ref="J50:K50"/>
    <mergeCell ref="B52:E52"/>
    <mergeCell ref="F52:G52"/>
    <mergeCell ref="H52:I52"/>
    <mergeCell ref="J52:K52"/>
    <mergeCell ref="B49:E49"/>
    <mergeCell ref="F49:G49"/>
    <mergeCell ref="H49:I49"/>
    <mergeCell ref="J49:K49"/>
    <mergeCell ref="B50:E50"/>
    <mergeCell ref="F50:G50"/>
    <mergeCell ref="B53:E53"/>
    <mergeCell ref="F53:G53"/>
    <mergeCell ref="B54:E54"/>
    <mergeCell ref="F54:G54"/>
    <mergeCell ref="B48:E48"/>
    <mergeCell ref="F45:G45"/>
    <mergeCell ref="F46:G46"/>
    <mergeCell ref="F48:G48"/>
    <mergeCell ref="B47:E47"/>
    <mergeCell ref="F47:G47"/>
    <mergeCell ref="B46:E46"/>
    <mergeCell ref="B51:E51"/>
    <mergeCell ref="F51:G51"/>
  </mergeCells>
  <pageMargins left="0.43307086614173229" right="0.19685039370078741" top="0.31496062992125984" bottom="0.15748031496062992" header="0.19685039370078741" footer="0.19685039370078741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13" sqref="G13"/>
    </sheetView>
  </sheetViews>
  <sheetFormatPr defaultRowHeight="15" x14ac:dyDescent="0.25"/>
  <cols>
    <col min="1" max="1" width="6.42578125" customWidth="1"/>
    <col min="2" max="2" width="47.28515625" customWidth="1"/>
    <col min="3" max="3" width="13.85546875" customWidth="1"/>
    <col min="4" max="4" width="13.140625" customWidth="1"/>
  </cols>
  <sheetData>
    <row r="1" spans="1:4" ht="85.5" customHeight="1" x14ac:dyDescent="0.25">
      <c r="A1" s="71" t="s">
        <v>159</v>
      </c>
      <c r="B1" s="361" t="s">
        <v>160</v>
      </c>
      <c r="C1" s="356"/>
      <c r="D1" s="356"/>
    </row>
    <row r="2" spans="1:4" x14ac:dyDescent="0.25">
      <c r="A2" s="68"/>
    </row>
    <row r="3" spans="1:4" x14ac:dyDescent="0.25">
      <c r="A3" s="68"/>
    </row>
    <row r="4" spans="1:4" ht="51" x14ac:dyDescent="0.25">
      <c r="A4" s="199" t="s">
        <v>0</v>
      </c>
      <c r="B4" s="199" t="s">
        <v>161</v>
      </c>
      <c r="C4" s="199" t="s">
        <v>162</v>
      </c>
      <c r="D4" s="204" t="s">
        <v>228</v>
      </c>
    </row>
    <row r="5" spans="1:4" x14ac:dyDescent="0.25">
      <c r="A5" s="199">
        <v>1</v>
      </c>
      <c r="B5" s="199">
        <v>2</v>
      </c>
      <c r="C5" s="199">
        <v>3</v>
      </c>
      <c r="D5" s="204">
        <v>4</v>
      </c>
    </row>
    <row r="6" spans="1:4" ht="28.5" customHeight="1" x14ac:dyDescent="0.25">
      <c r="A6" s="199">
        <v>1</v>
      </c>
      <c r="B6" s="61" t="s">
        <v>163</v>
      </c>
      <c r="C6" s="199" t="s">
        <v>144</v>
      </c>
      <c r="D6" s="204"/>
    </row>
    <row r="7" spans="1:4" ht="15.75" customHeight="1" x14ac:dyDescent="0.25">
      <c r="A7" s="351" t="s">
        <v>71</v>
      </c>
      <c r="B7" s="61" t="s">
        <v>83</v>
      </c>
      <c r="C7" s="374">
        <v>13141935.48</v>
      </c>
      <c r="D7" s="352">
        <f>C7*0.22</f>
        <v>2891225.8056000001</v>
      </c>
    </row>
    <row r="8" spans="1:4" ht="18.75" customHeight="1" x14ac:dyDescent="0.25">
      <c r="A8" s="351"/>
      <c r="B8" s="61" t="s">
        <v>164</v>
      </c>
      <c r="C8" s="374"/>
      <c r="D8" s="352"/>
    </row>
    <row r="9" spans="1:4" ht="18" customHeight="1" x14ac:dyDescent="0.25">
      <c r="A9" s="199" t="s">
        <v>72</v>
      </c>
      <c r="B9" s="61" t="s">
        <v>165</v>
      </c>
      <c r="C9" s="199"/>
      <c r="D9" s="204"/>
    </row>
    <row r="10" spans="1:4" ht="42.75" customHeight="1" x14ac:dyDescent="0.25">
      <c r="A10" s="199" t="s">
        <v>150</v>
      </c>
      <c r="B10" s="61" t="s">
        <v>166</v>
      </c>
      <c r="C10" s="199"/>
      <c r="D10" s="204"/>
    </row>
    <row r="11" spans="1:4" ht="29.25" customHeight="1" x14ac:dyDescent="0.25">
      <c r="A11" s="199">
        <v>2</v>
      </c>
      <c r="B11" s="61" t="s">
        <v>167</v>
      </c>
      <c r="C11" s="199" t="s">
        <v>144</v>
      </c>
      <c r="D11" s="204"/>
    </row>
    <row r="12" spans="1:4" ht="18" customHeight="1" x14ac:dyDescent="0.25">
      <c r="A12" s="351" t="s">
        <v>74</v>
      </c>
      <c r="B12" s="61" t="s">
        <v>83</v>
      </c>
      <c r="C12" s="374">
        <f>C7</f>
        <v>13141935.48</v>
      </c>
      <c r="D12" s="352">
        <f>C12*0.029</f>
        <v>381116.12892000005</v>
      </c>
    </row>
    <row r="13" spans="1:4" ht="41.25" customHeight="1" x14ac:dyDescent="0.25">
      <c r="A13" s="351"/>
      <c r="B13" s="61" t="s">
        <v>168</v>
      </c>
      <c r="C13" s="375"/>
      <c r="D13" s="352"/>
    </row>
    <row r="14" spans="1:4" ht="45.75" customHeight="1" x14ac:dyDescent="0.25">
      <c r="A14" s="199" t="s">
        <v>75</v>
      </c>
      <c r="B14" s="61" t="s">
        <v>169</v>
      </c>
      <c r="C14" s="199"/>
      <c r="D14" s="204"/>
    </row>
    <row r="15" spans="1:4" ht="42" customHeight="1" x14ac:dyDescent="0.25">
      <c r="A15" s="199" t="s">
        <v>76</v>
      </c>
      <c r="B15" s="61" t="s">
        <v>170</v>
      </c>
      <c r="C15" s="231">
        <f>C12</f>
        <v>13141935.48</v>
      </c>
      <c r="D15" s="204">
        <f>C15*0.002</f>
        <v>26283.87096</v>
      </c>
    </row>
    <row r="16" spans="1:4" ht="48" customHeight="1" x14ac:dyDescent="0.25">
      <c r="A16" s="199" t="s">
        <v>77</v>
      </c>
      <c r="B16" s="61" t="s">
        <v>171</v>
      </c>
      <c r="C16" s="199"/>
      <c r="D16" s="204"/>
    </row>
    <row r="17" spans="1:4" ht="40.5" customHeight="1" x14ac:dyDescent="0.25">
      <c r="A17" s="199" t="s">
        <v>172</v>
      </c>
      <c r="B17" s="61" t="s">
        <v>171</v>
      </c>
      <c r="C17" s="199"/>
      <c r="D17" s="204"/>
    </row>
    <row r="18" spans="1:4" ht="32.25" customHeight="1" x14ac:dyDescent="0.25">
      <c r="A18" s="199">
        <v>3</v>
      </c>
      <c r="B18" s="61" t="s">
        <v>173</v>
      </c>
      <c r="C18" s="231">
        <f>C15</f>
        <v>13141935.48</v>
      </c>
      <c r="D18" s="204">
        <v>670238.71</v>
      </c>
    </row>
    <row r="19" spans="1:4" x14ac:dyDescent="0.25">
      <c r="A19" s="359" t="s">
        <v>143</v>
      </c>
      <c r="B19" s="359"/>
      <c r="C19" s="199" t="s">
        <v>144</v>
      </c>
      <c r="D19" s="204">
        <f>SUM(D6:D18)</f>
        <v>3968864.5154800001</v>
      </c>
    </row>
    <row r="20" spans="1:4" x14ac:dyDescent="0.25">
      <c r="A20" s="68"/>
    </row>
    <row r="21" spans="1:4" x14ac:dyDescent="0.25">
      <c r="A21" s="68"/>
    </row>
    <row r="22" spans="1:4" ht="63" customHeight="1" x14ac:dyDescent="0.25">
      <c r="A22" s="373" t="s">
        <v>174</v>
      </c>
      <c r="B22" s="356"/>
      <c r="C22" s="356"/>
      <c r="D22" s="356"/>
    </row>
  </sheetData>
  <mergeCells count="9">
    <mergeCell ref="A19:B19"/>
    <mergeCell ref="B1:D1"/>
    <mergeCell ref="A22:D22"/>
    <mergeCell ref="A7:A8"/>
    <mergeCell ref="C7:C8"/>
    <mergeCell ref="D7:D8"/>
    <mergeCell ref="A12:A13"/>
    <mergeCell ref="C12:C13"/>
    <mergeCell ref="D12:D1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9" sqref="D19"/>
    </sheetView>
  </sheetViews>
  <sheetFormatPr defaultRowHeight="15" x14ac:dyDescent="0.25"/>
  <cols>
    <col min="1" max="1" width="6.42578125" customWidth="1"/>
    <col min="2" max="2" width="47.28515625" customWidth="1"/>
    <col min="3" max="3" width="13.85546875" customWidth="1"/>
    <col min="4" max="4" width="13.140625" customWidth="1"/>
  </cols>
  <sheetData>
    <row r="1" spans="1:4" ht="85.5" customHeight="1" x14ac:dyDescent="0.25">
      <c r="A1" s="71" t="s">
        <v>159</v>
      </c>
      <c r="B1" s="361" t="s">
        <v>160</v>
      </c>
      <c r="C1" s="356"/>
      <c r="D1" s="356"/>
    </row>
    <row r="2" spans="1:4" x14ac:dyDescent="0.25">
      <c r="A2" s="68"/>
    </row>
    <row r="3" spans="1:4" x14ac:dyDescent="0.25">
      <c r="A3" s="68"/>
    </row>
    <row r="4" spans="1:4" ht="51" x14ac:dyDescent="0.25">
      <c r="A4" s="199" t="s">
        <v>0</v>
      </c>
      <c r="B4" s="199" t="s">
        <v>161</v>
      </c>
      <c r="C4" s="199" t="s">
        <v>162</v>
      </c>
      <c r="D4" s="204" t="s">
        <v>228</v>
      </c>
    </row>
    <row r="5" spans="1:4" x14ac:dyDescent="0.25">
      <c r="A5" s="199">
        <v>1</v>
      </c>
      <c r="B5" s="199">
        <v>2</v>
      </c>
      <c r="C5" s="199">
        <v>3</v>
      </c>
      <c r="D5" s="204">
        <v>4</v>
      </c>
    </row>
    <row r="6" spans="1:4" ht="28.5" customHeight="1" x14ac:dyDescent="0.25">
      <c r="A6" s="199">
        <v>1</v>
      </c>
      <c r="B6" s="61" t="s">
        <v>163</v>
      </c>
      <c r="C6" s="199" t="s">
        <v>144</v>
      </c>
      <c r="D6" s="204"/>
    </row>
    <row r="7" spans="1:4" ht="15.75" customHeight="1" x14ac:dyDescent="0.25">
      <c r="A7" s="351" t="s">
        <v>71</v>
      </c>
      <c r="B7" s="61" t="s">
        <v>83</v>
      </c>
      <c r="C7" s="374">
        <v>312000</v>
      </c>
      <c r="D7" s="352">
        <f>C7*0.22</f>
        <v>68640</v>
      </c>
    </row>
    <row r="8" spans="1:4" ht="18.75" customHeight="1" x14ac:dyDescent="0.25">
      <c r="A8" s="351"/>
      <c r="B8" s="61" t="s">
        <v>164</v>
      </c>
      <c r="C8" s="374"/>
      <c r="D8" s="352"/>
    </row>
    <row r="9" spans="1:4" ht="18" customHeight="1" x14ac:dyDescent="0.25">
      <c r="A9" s="199" t="s">
        <v>72</v>
      </c>
      <c r="B9" s="61" t="s">
        <v>165</v>
      </c>
      <c r="C9" s="199"/>
      <c r="D9" s="204"/>
    </row>
    <row r="10" spans="1:4" ht="42.75" customHeight="1" x14ac:dyDescent="0.25">
      <c r="A10" s="199" t="s">
        <v>150</v>
      </c>
      <c r="B10" s="61" t="s">
        <v>166</v>
      </c>
      <c r="C10" s="199"/>
      <c r="D10" s="204"/>
    </row>
    <row r="11" spans="1:4" ht="29.25" customHeight="1" x14ac:dyDescent="0.25">
      <c r="A11" s="199">
        <v>2</v>
      </c>
      <c r="B11" s="61" t="s">
        <v>167</v>
      </c>
      <c r="C11" s="199" t="s">
        <v>144</v>
      </c>
      <c r="D11" s="204"/>
    </row>
    <row r="12" spans="1:4" ht="18" customHeight="1" x14ac:dyDescent="0.25">
      <c r="A12" s="351" t="s">
        <v>74</v>
      </c>
      <c r="B12" s="61" t="s">
        <v>83</v>
      </c>
      <c r="C12" s="374">
        <f>C7</f>
        <v>312000</v>
      </c>
      <c r="D12" s="352">
        <f>C12*0.029</f>
        <v>9048</v>
      </c>
    </row>
    <row r="13" spans="1:4" ht="41.25" customHeight="1" x14ac:dyDescent="0.25">
      <c r="A13" s="351"/>
      <c r="B13" s="61" t="s">
        <v>168</v>
      </c>
      <c r="C13" s="375"/>
      <c r="D13" s="352"/>
    </row>
    <row r="14" spans="1:4" ht="45.75" customHeight="1" x14ac:dyDescent="0.25">
      <c r="A14" s="199" t="s">
        <v>75</v>
      </c>
      <c r="B14" s="61" t="s">
        <v>169</v>
      </c>
      <c r="C14" s="199"/>
      <c r="D14" s="204"/>
    </row>
    <row r="15" spans="1:4" ht="42" customHeight="1" x14ac:dyDescent="0.25">
      <c r="A15" s="199" t="s">
        <v>76</v>
      </c>
      <c r="B15" s="61" t="s">
        <v>170</v>
      </c>
      <c r="C15" s="231">
        <f>C12</f>
        <v>312000</v>
      </c>
      <c r="D15" s="204">
        <f>C15*0.002</f>
        <v>624</v>
      </c>
    </row>
    <row r="16" spans="1:4" ht="48" customHeight="1" x14ac:dyDescent="0.25">
      <c r="A16" s="199" t="s">
        <v>77</v>
      </c>
      <c r="B16" s="61" t="s">
        <v>171</v>
      </c>
      <c r="C16" s="199"/>
      <c r="D16" s="204"/>
    </row>
    <row r="17" spans="1:4" ht="40.5" customHeight="1" x14ac:dyDescent="0.25">
      <c r="A17" s="199" t="s">
        <v>172</v>
      </c>
      <c r="B17" s="61" t="s">
        <v>171</v>
      </c>
      <c r="C17" s="199"/>
      <c r="D17" s="204"/>
    </row>
    <row r="18" spans="1:4" ht="32.25" customHeight="1" x14ac:dyDescent="0.25">
      <c r="A18" s="199">
        <v>3</v>
      </c>
      <c r="B18" s="61" t="s">
        <v>173</v>
      </c>
      <c r="C18" s="231">
        <f>C15</f>
        <v>312000</v>
      </c>
      <c r="D18" s="204">
        <v>15912</v>
      </c>
    </row>
    <row r="19" spans="1:4" x14ac:dyDescent="0.25">
      <c r="A19" s="359" t="s">
        <v>143</v>
      </c>
      <c r="B19" s="359"/>
      <c r="C19" s="199" t="s">
        <v>144</v>
      </c>
      <c r="D19" s="204">
        <f>SUM(D6:D18)</f>
        <v>94224</v>
      </c>
    </row>
    <row r="20" spans="1:4" x14ac:dyDescent="0.25">
      <c r="A20" s="68"/>
    </row>
    <row r="21" spans="1:4" x14ac:dyDescent="0.25">
      <c r="A21" s="68"/>
    </row>
    <row r="22" spans="1:4" ht="63" customHeight="1" x14ac:dyDescent="0.25">
      <c r="A22" s="373" t="s">
        <v>174</v>
      </c>
      <c r="B22" s="356"/>
      <c r="C22" s="356"/>
      <c r="D22" s="356"/>
    </row>
  </sheetData>
  <mergeCells count="9">
    <mergeCell ref="A19:B19"/>
    <mergeCell ref="A22:D22"/>
    <mergeCell ref="B1:D1"/>
    <mergeCell ref="A7:A8"/>
    <mergeCell ref="C7:C8"/>
    <mergeCell ref="D7:D8"/>
    <mergeCell ref="A12:A13"/>
    <mergeCell ref="C12:C13"/>
    <mergeCell ref="D12:D1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G41" sqref="G41"/>
    </sheetView>
  </sheetViews>
  <sheetFormatPr defaultRowHeight="15" x14ac:dyDescent="0.25"/>
  <cols>
    <col min="1" max="1" width="7.85546875" customWidth="1"/>
    <col min="2" max="2" width="23.7109375" customWidth="1"/>
    <col min="3" max="3" width="17.28515625" customWidth="1"/>
    <col min="4" max="4" width="17.42578125" customWidth="1"/>
    <col min="5" max="5" width="18" customWidth="1"/>
  </cols>
  <sheetData>
    <row r="1" spans="1:6" ht="22.5" customHeight="1" x14ac:dyDescent="0.25">
      <c r="A1" s="71" t="s">
        <v>73</v>
      </c>
      <c r="B1" s="361" t="s">
        <v>175</v>
      </c>
      <c r="C1" s="356"/>
      <c r="D1" s="356"/>
      <c r="E1" s="356"/>
    </row>
    <row r="2" spans="1:6" x14ac:dyDescent="0.25">
      <c r="A2" s="68"/>
    </row>
    <row r="3" spans="1:6" ht="15" customHeight="1" x14ac:dyDescent="0.25">
      <c r="A3" s="362" t="s">
        <v>186</v>
      </c>
      <c r="B3" s="296"/>
      <c r="C3" s="296"/>
      <c r="D3" s="296"/>
      <c r="E3" s="296"/>
    </row>
    <row r="4" spans="1:6" ht="15" customHeight="1" x14ac:dyDescent="0.25">
      <c r="A4" s="363" t="s">
        <v>281</v>
      </c>
      <c r="B4" s="356"/>
      <c r="C4" s="356"/>
      <c r="D4" s="356"/>
      <c r="E4" s="356"/>
    </row>
    <row r="5" spans="1:6" x14ac:dyDescent="0.25">
      <c r="A5" s="68"/>
    </row>
    <row r="6" spans="1:6" ht="38.25" x14ac:dyDescent="0.25">
      <c r="A6" s="199" t="s">
        <v>0</v>
      </c>
      <c r="B6" s="199" t="s">
        <v>31</v>
      </c>
      <c r="C6" s="199" t="s">
        <v>176</v>
      </c>
      <c r="D6" s="199" t="s">
        <v>177</v>
      </c>
      <c r="E6" s="199" t="s">
        <v>178</v>
      </c>
    </row>
    <row r="7" spans="1:6" x14ac:dyDescent="0.25">
      <c r="A7" s="199">
        <v>1</v>
      </c>
      <c r="B7" s="199">
        <v>2</v>
      </c>
      <c r="C7" s="199">
        <v>3</v>
      </c>
      <c r="D7" s="199">
        <v>4</v>
      </c>
      <c r="E7" s="199">
        <v>5</v>
      </c>
    </row>
    <row r="8" spans="1:6" x14ac:dyDescent="0.25">
      <c r="A8" s="199"/>
      <c r="B8" s="199"/>
      <c r="C8" s="199"/>
      <c r="D8" s="199"/>
      <c r="E8" s="199"/>
    </row>
    <row r="9" spans="1:6" x14ac:dyDescent="0.25">
      <c r="A9" s="199"/>
      <c r="B9" s="199"/>
      <c r="C9" s="199"/>
      <c r="D9" s="199"/>
      <c r="E9" s="199"/>
    </row>
    <row r="10" spans="1:6" x14ac:dyDescent="0.25">
      <c r="A10" s="359" t="s">
        <v>143</v>
      </c>
      <c r="B10" s="359"/>
      <c r="C10" s="199" t="s">
        <v>144</v>
      </c>
      <c r="D10" s="199" t="s">
        <v>144</v>
      </c>
      <c r="E10" s="199"/>
    </row>
    <row r="11" spans="1:6" x14ac:dyDescent="0.25">
      <c r="A11" s="68"/>
      <c r="F11" s="27"/>
    </row>
    <row r="12" spans="1:6" x14ac:dyDescent="0.25">
      <c r="A12" s="68"/>
      <c r="F12" s="27"/>
    </row>
    <row r="13" spans="1:6" ht="16.5" customHeight="1" x14ac:dyDescent="0.25">
      <c r="A13" s="71" t="s">
        <v>79</v>
      </c>
      <c r="B13" s="361" t="s">
        <v>179</v>
      </c>
      <c r="C13" s="356"/>
      <c r="D13" s="356"/>
      <c r="E13" s="356"/>
    </row>
    <row r="14" spans="1:6" x14ac:dyDescent="0.25">
      <c r="A14" s="68"/>
    </row>
    <row r="15" spans="1:6" ht="19.5" customHeight="1" x14ac:dyDescent="0.25">
      <c r="A15" s="362" t="s">
        <v>359</v>
      </c>
      <c r="B15" s="296"/>
      <c r="C15" s="296"/>
      <c r="D15" s="296"/>
      <c r="E15" s="296"/>
    </row>
    <row r="16" spans="1:6" ht="15" customHeight="1" x14ac:dyDescent="0.25">
      <c r="A16" s="363" t="s">
        <v>360</v>
      </c>
      <c r="B16" s="356"/>
      <c r="C16" s="356"/>
      <c r="D16" s="356"/>
      <c r="E16" s="356"/>
    </row>
    <row r="17" spans="1:5" x14ac:dyDescent="0.25">
      <c r="A17" s="68"/>
    </row>
    <row r="18" spans="1:5" ht="76.5" x14ac:dyDescent="0.25">
      <c r="A18" s="199" t="s">
        <v>0</v>
      </c>
      <c r="B18" s="199" t="s">
        <v>146</v>
      </c>
      <c r="C18" s="199" t="s">
        <v>180</v>
      </c>
      <c r="D18" s="199" t="s">
        <v>181</v>
      </c>
      <c r="E18" s="199" t="s">
        <v>182</v>
      </c>
    </row>
    <row r="19" spans="1:5" x14ac:dyDescent="0.25">
      <c r="A19" s="199">
        <v>1</v>
      </c>
      <c r="B19" s="199">
        <v>2</v>
      </c>
      <c r="C19" s="199">
        <v>3</v>
      </c>
      <c r="D19" s="199">
        <v>4</v>
      </c>
      <c r="E19" s="199">
        <v>5</v>
      </c>
    </row>
    <row r="20" spans="1:5" x14ac:dyDescent="0.25">
      <c r="A20" s="199">
        <v>1</v>
      </c>
      <c r="B20" s="61" t="s">
        <v>361</v>
      </c>
      <c r="C20" s="204">
        <v>1094152</v>
      </c>
      <c r="D20" s="199">
        <v>2.2000000000000002</v>
      </c>
      <c r="E20" s="204">
        <v>26797.63</v>
      </c>
    </row>
    <row r="21" spans="1:5" x14ac:dyDescent="0.25">
      <c r="A21" s="199">
        <v>2</v>
      </c>
      <c r="B21" s="61" t="s">
        <v>362</v>
      </c>
      <c r="C21" s="204">
        <v>17784055.629999999</v>
      </c>
      <c r="D21" s="199">
        <v>1.5</v>
      </c>
      <c r="E21" s="204">
        <v>333452</v>
      </c>
    </row>
    <row r="22" spans="1:5" x14ac:dyDescent="0.25">
      <c r="A22" s="359" t="s">
        <v>143</v>
      </c>
      <c r="B22" s="359"/>
      <c r="C22" s="199" t="s">
        <v>144</v>
      </c>
      <c r="D22" s="199" t="s">
        <v>144</v>
      </c>
      <c r="E22" s="204">
        <f>SUM(E20:E21)</f>
        <v>360249.63</v>
      </c>
    </row>
    <row r="23" spans="1:5" x14ac:dyDescent="0.25">
      <c r="A23" s="68"/>
    </row>
    <row r="24" spans="1:5" x14ac:dyDescent="0.25">
      <c r="A24" s="68"/>
    </row>
    <row r="25" spans="1:5" ht="35.25" customHeight="1" x14ac:dyDescent="0.25">
      <c r="A25" s="71" t="s">
        <v>183</v>
      </c>
      <c r="B25" s="361" t="s">
        <v>184</v>
      </c>
      <c r="C25" s="356"/>
      <c r="D25" s="356"/>
      <c r="E25" s="356"/>
    </row>
    <row r="26" spans="1:5" x14ac:dyDescent="0.25">
      <c r="A26" s="68"/>
    </row>
    <row r="27" spans="1:5" ht="15" customHeight="1" x14ac:dyDescent="0.25">
      <c r="A27" s="362" t="s">
        <v>186</v>
      </c>
      <c r="B27" s="296"/>
      <c r="C27" s="296"/>
      <c r="D27" s="296"/>
      <c r="E27" s="296"/>
    </row>
    <row r="28" spans="1:5" ht="15" customHeight="1" x14ac:dyDescent="0.25">
      <c r="A28" s="363" t="s">
        <v>187</v>
      </c>
      <c r="B28" s="356"/>
      <c r="C28" s="356"/>
      <c r="D28" s="356"/>
      <c r="E28" s="356"/>
    </row>
    <row r="29" spans="1:5" x14ac:dyDescent="0.25">
      <c r="A29" s="68"/>
    </row>
    <row r="30" spans="1:5" ht="38.25" x14ac:dyDescent="0.25">
      <c r="A30" s="199" t="s">
        <v>0</v>
      </c>
      <c r="B30" s="199" t="s">
        <v>146</v>
      </c>
      <c r="C30" s="199" t="s">
        <v>176</v>
      </c>
      <c r="D30" s="199" t="s">
        <v>177</v>
      </c>
      <c r="E30" s="199" t="s">
        <v>178</v>
      </c>
    </row>
    <row r="31" spans="1:5" x14ac:dyDescent="0.25">
      <c r="A31" s="199">
        <v>1</v>
      </c>
      <c r="B31" s="199">
        <v>2</v>
      </c>
      <c r="C31" s="199">
        <v>3</v>
      </c>
      <c r="D31" s="199">
        <v>4</v>
      </c>
      <c r="E31" s="199">
        <v>5</v>
      </c>
    </row>
    <row r="32" spans="1:5" x14ac:dyDescent="0.25">
      <c r="A32" s="199"/>
      <c r="B32" s="61"/>
      <c r="C32" s="199"/>
      <c r="D32" s="199"/>
      <c r="E32" s="199"/>
    </row>
    <row r="33" spans="1:5" x14ac:dyDescent="0.25">
      <c r="A33" s="199"/>
      <c r="B33" s="61"/>
      <c r="C33" s="199"/>
      <c r="D33" s="199"/>
      <c r="E33" s="199"/>
    </row>
    <row r="34" spans="1:5" x14ac:dyDescent="0.25">
      <c r="A34" s="359" t="s">
        <v>143</v>
      </c>
      <c r="B34" s="359"/>
      <c r="C34" s="199" t="s">
        <v>144</v>
      </c>
      <c r="D34" s="199" t="s">
        <v>144</v>
      </c>
      <c r="E34" s="199"/>
    </row>
    <row r="35" spans="1:5" x14ac:dyDescent="0.25">
      <c r="A35" s="68"/>
    </row>
    <row r="36" spans="1:5" x14ac:dyDescent="0.25">
      <c r="A36" s="68"/>
    </row>
    <row r="37" spans="1:5" ht="36" customHeight="1" x14ac:dyDescent="0.25">
      <c r="A37" s="71" t="s">
        <v>185</v>
      </c>
      <c r="B37" s="361" t="s">
        <v>188</v>
      </c>
      <c r="C37" s="356"/>
      <c r="D37" s="356"/>
      <c r="E37" s="356"/>
    </row>
    <row r="38" spans="1:5" ht="15" customHeight="1" x14ac:dyDescent="0.25">
      <c r="A38" s="362" t="s">
        <v>363</v>
      </c>
      <c r="B38" s="296"/>
      <c r="C38" s="296"/>
      <c r="D38" s="296"/>
      <c r="E38" s="296"/>
    </row>
    <row r="39" spans="1:5" ht="15" customHeight="1" x14ac:dyDescent="0.25">
      <c r="A39" s="363" t="s">
        <v>360</v>
      </c>
      <c r="B39" s="356"/>
      <c r="C39" s="356"/>
      <c r="D39" s="356"/>
      <c r="E39" s="356"/>
    </row>
    <row r="40" spans="1:5" x14ac:dyDescent="0.25">
      <c r="A40" s="68"/>
    </row>
    <row r="41" spans="1:5" ht="48" customHeight="1" x14ac:dyDescent="0.25">
      <c r="A41" s="199" t="s">
        <v>0</v>
      </c>
      <c r="B41" s="199" t="s">
        <v>146</v>
      </c>
      <c r="C41" s="199" t="s">
        <v>176</v>
      </c>
      <c r="D41" s="199" t="s">
        <v>177</v>
      </c>
      <c r="E41" s="199" t="s">
        <v>178</v>
      </c>
    </row>
    <row r="42" spans="1:5" x14ac:dyDescent="0.25">
      <c r="A42" s="199">
        <v>1</v>
      </c>
      <c r="B42" s="199">
        <v>2</v>
      </c>
      <c r="C42" s="199">
        <v>3</v>
      </c>
      <c r="D42" s="199">
        <v>4</v>
      </c>
      <c r="E42" s="199">
        <v>5</v>
      </c>
    </row>
    <row r="43" spans="1:5" x14ac:dyDescent="0.25">
      <c r="A43" s="199"/>
      <c r="B43" s="230"/>
      <c r="C43" s="199"/>
      <c r="D43" s="199"/>
      <c r="E43" s="204"/>
    </row>
    <row r="44" spans="1:5" x14ac:dyDescent="0.25">
      <c r="A44" s="359" t="s">
        <v>143</v>
      </c>
      <c r="B44" s="359"/>
      <c r="C44" s="199" t="s">
        <v>144</v>
      </c>
      <c r="D44" s="199" t="s">
        <v>144</v>
      </c>
      <c r="E44" s="209">
        <f>E43</f>
        <v>0</v>
      </c>
    </row>
    <row r="45" spans="1:5" x14ac:dyDescent="0.25">
      <c r="A45" s="68"/>
    </row>
    <row r="47" spans="1:5" x14ac:dyDescent="0.25">
      <c r="A47" t="s">
        <v>282</v>
      </c>
    </row>
    <row r="48" spans="1:5" x14ac:dyDescent="0.25">
      <c r="A48" t="s">
        <v>282</v>
      </c>
    </row>
  </sheetData>
  <mergeCells count="16">
    <mergeCell ref="A44:B44"/>
    <mergeCell ref="B1:E1"/>
    <mergeCell ref="A10:B10"/>
    <mergeCell ref="A22:B22"/>
    <mergeCell ref="A34:B34"/>
    <mergeCell ref="A3:E3"/>
    <mergeCell ref="A4:E4"/>
    <mergeCell ref="A38:E38"/>
    <mergeCell ref="A39:E39"/>
    <mergeCell ref="B37:E37"/>
    <mergeCell ref="A15:E15"/>
    <mergeCell ref="A16:E16"/>
    <mergeCell ref="A27:E27"/>
    <mergeCell ref="A28:E28"/>
    <mergeCell ref="B25:E25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5" workbookViewId="0">
      <selection activeCell="J12" sqref="J12"/>
    </sheetView>
  </sheetViews>
  <sheetFormatPr defaultRowHeight="15" x14ac:dyDescent="0.25"/>
  <cols>
    <col min="1" max="1" width="7.85546875" customWidth="1"/>
    <col min="2" max="2" width="23.7109375" customWidth="1"/>
    <col min="3" max="3" width="17.28515625" customWidth="1"/>
    <col min="4" max="4" width="17.42578125" customWidth="1"/>
    <col min="5" max="5" width="18" customWidth="1"/>
  </cols>
  <sheetData>
    <row r="1" spans="1:5" ht="22.5" customHeight="1" x14ac:dyDescent="0.25">
      <c r="A1" s="71" t="s">
        <v>73</v>
      </c>
      <c r="B1" s="361" t="s">
        <v>175</v>
      </c>
      <c r="C1" s="356"/>
      <c r="D1" s="356"/>
      <c r="E1" s="356"/>
    </row>
    <row r="2" spans="1:5" ht="15" customHeight="1" x14ac:dyDescent="0.25">
      <c r="A2" s="362" t="s">
        <v>186</v>
      </c>
      <c r="B2" s="296"/>
      <c r="C2" s="296"/>
      <c r="D2" s="296"/>
      <c r="E2" s="296"/>
    </row>
    <row r="3" spans="1:5" ht="15" customHeight="1" x14ac:dyDescent="0.25">
      <c r="A3" s="363" t="s">
        <v>281</v>
      </c>
      <c r="B3" s="356"/>
      <c r="C3" s="356"/>
      <c r="D3" s="356"/>
      <c r="E3" s="356"/>
    </row>
    <row r="4" spans="1:5" ht="38.25" x14ac:dyDescent="0.25">
      <c r="A4" s="237" t="s">
        <v>0</v>
      </c>
      <c r="B4" s="237" t="s">
        <v>31</v>
      </c>
      <c r="C4" s="237" t="s">
        <v>176</v>
      </c>
      <c r="D4" s="237" t="s">
        <v>177</v>
      </c>
      <c r="E4" s="237" t="s">
        <v>178</v>
      </c>
    </row>
    <row r="5" spans="1:5" x14ac:dyDescent="0.25">
      <c r="A5" s="237">
        <v>1</v>
      </c>
      <c r="B5" s="237">
        <v>2</v>
      </c>
      <c r="C5" s="237">
        <v>3</v>
      </c>
      <c r="D5" s="237">
        <v>4</v>
      </c>
      <c r="E5" s="237">
        <v>5</v>
      </c>
    </row>
    <row r="6" spans="1:5" x14ac:dyDescent="0.25">
      <c r="A6" s="237"/>
      <c r="B6" s="237"/>
      <c r="C6" s="237"/>
      <c r="D6" s="237"/>
      <c r="E6" s="237"/>
    </row>
    <row r="7" spans="1:5" x14ac:dyDescent="0.25">
      <c r="A7" s="237"/>
      <c r="B7" s="237"/>
      <c r="C7" s="237"/>
      <c r="D7" s="237"/>
      <c r="E7" s="237"/>
    </row>
    <row r="8" spans="1:5" x14ac:dyDescent="0.25">
      <c r="A8" s="359" t="s">
        <v>143</v>
      </c>
      <c r="B8" s="359"/>
      <c r="C8" s="237" t="s">
        <v>144</v>
      </c>
      <c r="D8" s="237" t="s">
        <v>144</v>
      </c>
      <c r="E8" s="237"/>
    </row>
    <row r="9" spans="1:5" ht="16.5" customHeight="1" x14ac:dyDescent="0.25">
      <c r="A9" s="71" t="s">
        <v>79</v>
      </c>
      <c r="B9" s="361" t="s">
        <v>179</v>
      </c>
      <c r="C9" s="356"/>
      <c r="D9" s="356"/>
      <c r="E9" s="356"/>
    </row>
    <row r="10" spans="1:5" x14ac:dyDescent="0.25">
      <c r="A10" s="68"/>
    </row>
    <row r="11" spans="1:5" ht="19.5" customHeight="1" x14ac:dyDescent="0.25">
      <c r="A11" s="362" t="s">
        <v>423</v>
      </c>
      <c r="B11" s="296"/>
      <c r="C11" s="296"/>
      <c r="D11" s="296"/>
      <c r="E11" s="296"/>
    </row>
    <row r="12" spans="1:5" ht="15" customHeight="1" x14ac:dyDescent="0.25">
      <c r="A12" s="363" t="s">
        <v>424</v>
      </c>
      <c r="B12" s="356"/>
      <c r="C12" s="356"/>
      <c r="D12" s="356"/>
      <c r="E12" s="356"/>
    </row>
    <row r="13" spans="1:5" ht="76.5" x14ac:dyDescent="0.25">
      <c r="A13" s="237" t="s">
        <v>0</v>
      </c>
      <c r="B13" s="237" t="s">
        <v>146</v>
      </c>
      <c r="C13" s="237" t="s">
        <v>180</v>
      </c>
      <c r="D13" s="237" t="s">
        <v>181</v>
      </c>
      <c r="E13" s="237" t="s">
        <v>182</v>
      </c>
    </row>
    <row r="14" spans="1:5" x14ac:dyDescent="0.25">
      <c r="A14" s="237">
        <v>1</v>
      </c>
      <c r="B14" s="237">
        <v>2</v>
      </c>
      <c r="C14" s="237">
        <v>3</v>
      </c>
      <c r="D14" s="237">
        <v>4</v>
      </c>
      <c r="E14" s="237">
        <v>5</v>
      </c>
    </row>
    <row r="15" spans="1:5" x14ac:dyDescent="0.25">
      <c r="A15" s="237"/>
      <c r="B15" s="61"/>
      <c r="C15" s="238"/>
      <c r="D15" s="237"/>
      <c r="E15" s="238"/>
    </row>
    <row r="16" spans="1:5" x14ac:dyDescent="0.25">
      <c r="A16" s="237"/>
      <c r="B16" s="61"/>
      <c r="C16" s="238"/>
      <c r="D16" s="237"/>
      <c r="E16" s="238"/>
    </row>
    <row r="17" spans="1:5" x14ac:dyDescent="0.25">
      <c r="A17" s="359" t="s">
        <v>143</v>
      </c>
      <c r="B17" s="359"/>
      <c r="C17" s="237" t="s">
        <v>144</v>
      </c>
      <c r="D17" s="237" t="s">
        <v>144</v>
      </c>
      <c r="E17" s="238">
        <f>SUM(E15:E16)</f>
        <v>0</v>
      </c>
    </row>
    <row r="18" spans="1:5" x14ac:dyDescent="0.25">
      <c r="A18" s="68"/>
    </row>
    <row r="19" spans="1:5" ht="35.25" customHeight="1" x14ac:dyDescent="0.25">
      <c r="A19" s="71" t="s">
        <v>183</v>
      </c>
      <c r="B19" s="361" t="s">
        <v>184</v>
      </c>
      <c r="C19" s="356"/>
      <c r="D19" s="356"/>
      <c r="E19" s="356"/>
    </row>
    <row r="20" spans="1:5" ht="15" customHeight="1" x14ac:dyDescent="0.25">
      <c r="A20" s="362" t="s">
        <v>186</v>
      </c>
      <c r="B20" s="296"/>
      <c r="C20" s="296"/>
      <c r="D20" s="296"/>
      <c r="E20" s="296"/>
    </row>
    <row r="21" spans="1:5" ht="15" customHeight="1" x14ac:dyDescent="0.25">
      <c r="A21" s="363" t="s">
        <v>187</v>
      </c>
      <c r="B21" s="356"/>
      <c r="C21" s="356"/>
      <c r="D21" s="356"/>
      <c r="E21" s="356"/>
    </row>
    <row r="22" spans="1:5" x14ac:dyDescent="0.25">
      <c r="A22" s="68"/>
    </row>
    <row r="23" spans="1:5" ht="38.25" x14ac:dyDescent="0.25">
      <c r="A23" s="237" t="s">
        <v>0</v>
      </c>
      <c r="B23" s="237" t="s">
        <v>146</v>
      </c>
      <c r="C23" s="237" t="s">
        <v>176</v>
      </c>
      <c r="D23" s="237" t="s">
        <v>177</v>
      </c>
      <c r="E23" s="237" t="s">
        <v>178</v>
      </c>
    </row>
    <row r="24" spans="1:5" x14ac:dyDescent="0.25">
      <c r="A24" s="237">
        <v>1</v>
      </c>
      <c r="B24" s="237">
        <v>2</v>
      </c>
      <c r="C24" s="237">
        <v>3</v>
      </c>
      <c r="D24" s="237">
        <v>4</v>
      </c>
      <c r="E24" s="237">
        <v>5</v>
      </c>
    </row>
    <row r="25" spans="1:5" x14ac:dyDescent="0.25">
      <c r="A25" s="237"/>
      <c r="B25" s="61"/>
      <c r="C25" s="237"/>
      <c r="D25" s="237"/>
      <c r="E25" s="237"/>
    </row>
    <row r="26" spans="1:5" x14ac:dyDescent="0.25">
      <c r="A26" s="237"/>
      <c r="B26" s="61"/>
      <c r="C26" s="237"/>
      <c r="D26" s="237"/>
      <c r="E26" s="237"/>
    </row>
    <row r="27" spans="1:5" x14ac:dyDescent="0.25">
      <c r="A27" s="359" t="s">
        <v>143</v>
      </c>
      <c r="B27" s="359"/>
      <c r="C27" s="237" t="s">
        <v>144</v>
      </c>
      <c r="D27" s="237" t="s">
        <v>144</v>
      </c>
      <c r="E27" s="237"/>
    </row>
    <row r="28" spans="1:5" x14ac:dyDescent="0.25">
      <c r="A28" s="68"/>
    </row>
    <row r="29" spans="1:5" ht="36" customHeight="1" x14ac:dyDescent="0.25">
      <c r="A29" s="71" t="s">
        <v>185</v>
      </c>
      <c r="B29" s="361" t="s">
        <v>188</v>
      </c>
      <c r="C29" s="356"/>
      <c r="D29" s="356"/>
      <c r="E29" s="356"/>
    </row>
    <row r="30" spans="1:5" ht="15" customHeight="1" x14ac:dyDescent="0.25">
      <c r="A30" s="362" t="s">
        <v>363</v>
      </c>
      <c r="B30" s="296"/>
      <c r="C30" s="296"/>
      <c r="D30" s="296"/>
      <c r="E30" s="296"/>
    </row>
    <row r="31" spans="1:5" ht="21.75" customHeight="1" x14ac:dyDescent="0.25">
      <c r="A31" s="363" t="s">
        <v>425</v>
      </c>
      <c r="B31" s="356"/>
      <c r="C31" s="356"/>
      <c r="D31" s="356"/>
      <c r="E31" s="356"/>
    </row>
    <row r="32" spans="1:5" x14ac:dyDescent="0.25">
      <c r="A32" s="68"/>
    </row>
    <row r="33" spans="1:5" ht="48" customHeight="1" x14ac:dyDescent="0.25">
      <c r="A33" s="237" t="s">
        <v>0</v>
      </c>
      <c r="B33" s="237" t="s">
        <v>146</v>
      </c>
      <c r="C33" s="237" t="s">
        <v>176</v>
      </c>
      <c r="D33" s="237" t="s">
        <v>177</v>
      </c>
      <c r="E33" s="237" t="s">
        <v>178</v>
      </c>
    </row>
    <row r="34" spans="1:5" x14ac:dyDescent="0.25">
      <c r="A34" s="237">
        <v>1</v>
      </c>
      <c r="B34" s="237">
        <v>2</v>
      </c>
      <c r="C34" s="237">
        <v>3</v>
      </c>
      <c r="D34" s="237">
        <v>4</v>
      </c>
      <c r="E34" s="237">
        <v>5</v>
      </c>
    </row>
    <row r="35" spans="1:5" x14ac:dyDescent="0.25">
      <c r="A35" s="237">
        <v>1</v>
      </c>
      <c r="B35" s="230" t="s">
        <v>426</v>
      </c>
      <c r="C35" s="237">
        <v>15</v>
      </c>
      <c r="D35" s="237">
        <v>10</v>
      </c>
      <c r="E35" s="238">
        <v>150</v>
      </c>
    </row>
    <row r="36" spans="1:5" x14ac:dyDescent="0.25">
      <c r="A36" s="359" t="s">
        <v>143</v>
      </c>
      <c r="B36" s="359"/>
      <c r="C36" s="237" t="s">
        <v>144</v>
      </c>
      <c r="D36" s="237" t="s">
        <v>144</v>
      </c>
      <c r="E36" s="209">
        <f>E35</f>
        <v>150</v>
      </c>
    </row>
    <row r="37" spans="1:5" x14ac:dyDescent="0.25">
      <c r="A37" s="68"/>
    </row>
    <row r="38" spans="1:5" x14ac:dyDescent="0.25">
      <c r="A38" t="s">
        <v>282</v>
      </c>
    </row>
    <row r="39" spans="1:5" x14ac:dyDescent="0.25">
      <c r="A39" t="s">
        <v>282</v>
      </c>
    </row>
  </sheetData>
  <mergeCells count="16">
    <mergeCell ref="B29:E29"/>
    <mergeCell ref="A30:E30"/>
    <mergeCell ref="A31:E31"/>
    <mergeCell ref="A36:B36"/>
    <mergeCell ref="A12:E12"/>
    <mergeCell ref="A17:B17"/>
    <mergeCell ref="B19:E19"/>
    <mergeCell ref="A20:E20"/>
    <mergeCell ref="A21:E21"/>
    <mergeCell ref="A27:B27"/>
    <mergeCell ref="A11:E11"/>
    <mergeCell ref="B1:E1"/>
    <mergeCell ref="A2:E2"/>
    <mergeCell ref="A3:E3"/>
    <mergeCell ref="A8:B8"/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5" workbookViewId="0">
      <selection activeCell="F69" sqref="F69:F70"/>
    </sheetView>
  </sheetViews>
  <sheetFormatPr defaultRowHeight="15" x14ac:dyDescent="0.25"/>
  <cols>
    <col min="2" max="2" width="23.28515625" customWidth="1"/>
    <col min="3" max="3" width="11.42578125" customWidth="1"/>
    <col min="4" max="4" width="17.7109375" customWidth="1"/>
    <col min="5" max="5" width="14.140625" customWidth="1"/>
    <col min="6" max="6" width="13.5703125" customWidth="1"/>
  </cols>
  <sheetData>
    <row r="1" spans="1:6" ht="27.75" customHeight="1" x14ac:dyDescent="0.25">
      <c r="A1" s="71" t="s">
        <v>189</v>
      </c>
      <c r="B1" s="361" t="s">
        <v>190</v>
      </c>
      <c r="C1" s="356"/>
      <c r="D1" s="356"/>
      <c r="E1" s="356"/>
      <c r="F1" s="356"/>
    </row>
    <row r="2" spans="1:6" x14ac:dyDescent="0.25">
      <c r="A2" s="362" t="s">
        <v>364</v>
      </c>
      <c r="B2" s="362"/>
      <c r="C2" s="362"/>
      <c r="D2" s="362"/>
      <c r="E2" s="362"/>
      <c r="F2" s="362"/>
    </row>
    <row r="3" spans="1:6" x14ac:dyDescent="0.25">
      <c r="A3" s="362" t="s">
        <v>401</v>
      </c>
      <c r="B3" s="362"/>
      <c r="C3" s="362"/>
      <c r="D3" s="362"/>
      <c r="E3" s="362"/>
      <c r="F3" s="362"/>
    </row>
    <row r="4" spans="1:6" x14ac:dyDescent="0.25">
      <c r="A4" s="68"/>
    </row>
    <row r="5" spans="1:6" ht="16.5" x14ac:dyDescent="0.25">
      <c r="A5" s="71" t="s">
        <v>191</v>
      </c>
      <c r="B5" s="361" t="s">
        <v>192</v>
      </c>
      <c r="C5" s="356"/>
      <c r="D5" s="356"/>
      <c r="E5" s="356"/>
      <c r="F5" s="356"/>
    </row>
    <row r="6" spans="1:6" ht="38.25" x14ac:dyDescent="0.25">
      <c r="A6" s="199" t="s">
        <v>0</v>
      </c>
      <c r="B6" s="199" t="s">
        <v>146</v>
      </c>
      <c r="C6" s="199" t="s">
        <v>193</v>
      </c>
      <c r="D6" s="199" t="s">
        <v>194</v>
      </c>
      <c r="E6" s="199" t="s">
        <v>195</v>
      </c>
      <c r="F6" s="199" t="s">
        <v>224</v>
      </c>
    </row>
    <row r="7" spans="1:6" x14ac:dyDescent="0.25">
      <c r="A7" s="199">
        <v>1</v>
      </c>
      <c r="B7" s="199">
        <v>2</v>
      </c>
      <c r="C7" s="199">
        <v>3</v>
      </c>
      <c r="D7" s="199">
        <v>4</v>
      </c>
      <c r="E7" s="199">
        <v>5</v>
      </c>
      <c r="F7" s="199">
        <v>6</v>
      </c>
    </row>
    <row r="8" spans="1:6" x14ac:dyDescent="0.25">
      <c r="A8" s="199"/>
      <c r="B8" s="61"/>
      <c r="C8" s="199"/>
      <c r="D8" s="199"/>
      <c r="E8" s="199"/>
      <c r="F8" s="204"/>
    </row>
    <row r="9" spans="1:6" x14ac:dyDescent="0.25">
      <c r="A9" s="359" t="s">
        <v>143</v>
      </c>
      <c r="B9" s="359"/>
      <c r="C9" s="199" t="s">
        <v>144</v>
      </c>
      <c r="D9" s="199" t="s">
        <v>144</v>
      </c>
      <c r="E9" s="199" t="s">
        <v>144</v>
      </c>
      <c r="F9" s="209">
        <f>SUM(F8:F8)</f>
        <v>0</v>
      </c>
    </row>
    <row r="10" spans="1:6" x14ac:dyDescent="0.25">
      <c r="A10" s="68"/>
    </row>
    <row r="11" spans="1:6" ht="16.5" x14ac:dyDescent="0.25">
      <c r="A11" s="71" t="s">
        <v>196</v>
      </c>
      <c r="B11" s="376" t="s">
        <v>197</v>
      </c>
      <c r="C11" s="296"/>
      <c r="D11" s="296"/>
      <c r="E11" s="296"/>
      <c r="F11" s="296"/>
    </row>
    <row r="12" spans="1:6" ht="38.25" x14ac:dyDescent="0.25">
      <c r="A12" s="199" t="s">
        <v>0</v>
      </c>
      <c r="B12" s="199" t="s">
        <v>146</v>
      </c>
      <c r="C12" s="199" t="s">
        <v>198</v>
      </c>
      <c r="D12" s="199" t="s">
        <v>199</v>
      </c>
      <c r="E12" s="199" t="s">
        <v>225</v>
      </c>
      <c r="F12" s="202"/>
    </row>
    <row r="13" spans="1:6" x14ac:dyDescent="0.25">
      <c r="A13" s="199">
        <v>1</v>
      </c>
      <c r="B13" s="199">
        <v>2</v>
      </c>
      <c r="C13" s="199">
        <v>3</v>
      </c>
      <c r="D13" s="199">
        <v>4</v>
      </c>
      <c r="E13" s="199">
        <v>5</v>
      </c>
      <c r="F13" s="202"/>
    </row>
    <row r="14" spans="1:6" x14ac:dyDescent="0.25">
      <c r="A14" s="199"/>
      <c r="B14" s="61"/>
      <c r="C14" s="199"/>
      <c r="D14" s="199"/>
      <c r="E14" s="199"/>
      <c r="F14" s="202"/>
    </row>
    <row r="15" spans="1:6" x14ac:dyDescent="0.25">
      <c r="A15" s="359" t="s">
        <v>143</v>
      </c>
      <c r="B15" s="359"/>
      <c r="C15" s="199" t="s">
        <v>144</v>
      </c>
      <c r="D15" s="199" t="s">
        <v>144</v>
      </c>
      <c r="E15" s="199"/>
      <c r="F15" s="202"/>
    </row>
    <row r="16" spans="1:6" x14ac:dyDescent="0.25">
      <c r="A16" s="229"/>
      <c r="B16" s="229"/>
      <c r="C16" s="202"/>
      <c r="D16" s="202"/>
      <c r="E16" s="202"/>
      <c r="F16" s="202"/>
    </row>
    <row r="17" spans="1:6" ht="16.5" x14ac:dyDescent="0.25">
      <c r="A17" s="71" t="s">
        <v>200</v>
      </c>
      <c r="B17" s="361" t="s">
        <v>201</v>
      </c>
      <c r="C17" s="356"/>
      <c r="D17" s="356"/>
      <c r="E17" s="356"/>
      <c r="F17" s="356"/>
    </row>
    <row r="18" spans="1:6" ht="38.25" x14ac:dyDescent="0.25">
      <c r="A18" s="199" t="s">
        <v>0</v>
      </c>
      <c r="B18" s="199" t="s">
        <v>146</v>
      </c>
      <c r="C18" s="199" t="s">
        <v>202</v>
      </c>
      <c r="D18" s="199" t="s">
        <v>203</v>
      </c>
      <c r="E18" s="199" t="s">
        <v>204</v>
      </c>
      <c r="F18" s="199" t="s">
        <v>224</v>
      </c>
    </row>
    <row r="19" spans="1:6" x14ac:dyDescent="0.25">
      <c r="A19" s="199">
        <v>1</v>
      </c>
      <c r="B19" s="199">
        <v>2</v>
      </c>
      <c r="C19" s="199">
        <v>3</v>
      </c>
      <c r="D19" s="199">
        <v>4</v>
      </c>
      <c r="E19" s="199">
        <v>5</v>
      </c>
      <c r="F19" s="199">
        <v>6</v>
      </c>
    </row>
    <row r="20" spans="1:6" x14ac:dyDescent="0.25">
      <c r="A20" s="199">
        <v>1</v>
      </c>
      <c r="B20" s="61" t="s">
        <v>369</v>
      </c>
      <c r="C20" s="204">
        <f>F20/D20/12</f>
        <v>0.44422331994740399</v>
      </c>
      <c r="D20" s="199">
        <v>1125.56</v>
      </c>
      <c r="E20" s="199">
        <v>1</v>
      </c>
      <c r="F20" s="204">
        <v>6000</v>
      </c>
    </row>
    <row r="21" spans="1:6" x14ac:dyDescent="0.25">
      <c r="A21" s="199">
        <v>2</v>
      </c>
      <c r="B21" s="61" t="s">
        <v>370</v>
      </c>
      <c r="C21" s="204">
        <f t="shared" ref="C21:C22" si="0">F21/D21/12</f>
        <v>148.9995742869306</v>
      </c>
      <c r="D21" s="199">
        <v>3.915</v>
      </c>
      <c r="E21" s="199">
        <v>1</v>
      </c>
      <c r="F21" s="204">
        <v>7000</v>
      </c>
    </row>
    <row r="22" spans="1:6" ht="25.5" x14ac:dyDescent="0.25">
      <c r="A22" s="199">
        <v>3</v>
      </c>
      <c r="B22" s="61" t="s">
        <v>371</v>
      </c>
      <c r="C22" s="204">
        <f t="shared" si="0"/>
        <v>13.832898585092087</v>
      </c>
      <c r="D22" s="199">
        <v>42.17</v>
      </c>
      <c r="E22" s="199">
        <v>1</v>
      </c>
      <c r="F22" s="204">
        <v>7000</v>
      </c>
    </row>
    <row r="23" spans="1:6" x14ac:dyDescent="0.25">
      <c r="A23" s="359" t="s">
        <v>143</v>
      </c>
      <c r="B23" s="359"/>
      <c r="C23" s="199" t="s">
        <v>144</v>
      </c>
      <c r="D23" s="199" t="s">
        <v>144</v>
      </c>
      <c r="E23" s="199" t="s">
        <v>144</v>
      </c>
      <c r="F23" s="209">
        <f>SUM(F20:F22)</f>
        <v>20000</v>
      </c>
    </row>
    <row r="24" spans="1:6" x14ac:dyDescent="0.25">
      <c r="A24" s="68"/>
    </row>
    <row r="25" spans="1:6" ht="16.5" x14ac:dyDescent="0.25">
      <c r="A25" s="71" t="s">
        <v>205</v>
      </c>
      <c r="B25" s="361" t="s">
        <v>206</v>
      </c>
      <c r="C25" s="356"/>
      <c r="D25" s="356"/>
      <c r="E25" s="356"/>
      <c r="F25" s="356"/>
    </row>
    <row r="26" spans="1:6" ht="38.25" x14ac:dyDescent="0.25">
      <c r="A26" s="199" t="s">
        <v>0</v>
      </c>
      <c r="B26" s="199" t="s">
        <v>146</v>
      </c>
      <c r="C26" s="199" t="s">
        <v>207</v>
      </c>
      <c r="D26" s="199" t="s">
        <v>208</v>
      </c>
      <c r="E26" s="199" t="s">
        <v>223</v>
      </c>
      <c r="F26" s="202"/>
    </row>
    <row r="27" spans="1:6" x14ac:dyDescent="0.25">
      <c r="A27" s="199">
        <v>1</v>
      </c>
      <c r="B27" s="199">
        <v>2</v>
      </c>
      <c r="C27" s="199">
        <v>3</v>
      </c>
      <c r="D27" s="199">
        <v>4</v>
      </c>
      <c r="E27" s="199">
        <v>5</v>
      </c>
      <c r="F27" s="202"/>
    </row>
    <row r="28" spans="1:6" x14ac:dyDescent="0.25">
      <c r="A28" s="199"/>
      <c r="B28" s="61"/>
      <c r="C28" s="199"/>
      <c r="D28" s="199"/>
      <c r="E28" s="199"/>
      <c r="F28" s="202"/>
    </row>
    <row r="29" spans="1:6" x14ac:dyDescent="0.25">
      <c r="A29" s="359" t="s">
        <v>143</v>
      </c>
      <c r="B29" s="359"/>
      <c r="C29" s="199" t="s">
        <v>144</v>
      </c>
      <c r="D29" s="199" t="s">
        <v>144</v>
      </c>
      <c r="E29" s="199"/>
      <c r="F29" s="202"/>
    </row>
    <row r="30" spans="1:6" x14ac:dyDescent="0.25">
      <c r="A30" s="68"/>
    </row>
    <row r="31" spans="1:6" ht="16.5" x14ac:dyDescent="0.25">
      <c r="A31" s="71" t="s">
        <v>209</v>
      </c>
      <c r="B31" s="376" t="s">
        <v>210</v>
      </c>
      <c r="C31" s="296"/>
      <c r="D31" s="296"/>
      <c r="E31" s="296"/>
      <c r="F31" s="296"/>
    </row>
    <row r="32" spans="1:6" x14ac:dyDescent="0.25">
      <c r="A32" s="68"/>
    </row>
    <row r="33" spans="1:6" ht="38.25" x14ac:dyDescent="0.25">
      <c r="A33" s="199" t="s">
        <v>0</v>
      </c>
      <c r="B33" s="199" t="s">
        <v>146</v>
      </c>
      <c r="C33" s="199" t="s">
        <v>211</v>
      </c>
      <c r="D33" s="108" t="s">
        <v>212</v>
      </c>
      <c r="E33" s="199" t="s">
        <v>222</v>
      </c>
      <c r="F33" s="202"/>
    </row>
    <row r="34" spans="1:6" x14ac:dyDescent="0.25">
      <c r="A34" s="199">
        <v>1</v>
      </c>
      <c r="B34" s="199">
        <v>2</v>
      </c>
      <c r="C34" s="199">
        <v>3</v>
      </c>
      <c r="D34" s="108">
        <v>4</v>
      </c>
      <c r="E34" s="199">
        <v>5</v>
      </c>
      <c r="F34" s="202"/>
    </row>
    <row r="35" spans="1:6" ht="28.5" customHeight="1" x14ac:dyDescent="0.25">
      <c r="A35" s="199">
        <v>1</v>
      </c>
      <c r="B35" s="230" t="s">
        <v>410</v>
      </c>
      <c r="C35" s="204">
        <f>E35/D35</f>
        <v>2666.6666666666665</v>
      </c>
      <c r="D35" s="108">
        <v>12</v>
      </c>
      <c r="E35" s="204">
        <v>32000</v>
      </c>
      <c r="F35" s="202"/>
    </row>
    <row r="36" spans="1:6" x14ac:dyDescent="0.25">
      <c r="A36" s="359" t="s">
        <v>143</v>
      </c>
      <c r="B36" s="359"/>
      <c r="C36" s="199" t="s">
        <v>144</v>
      </c>
      <c r="D36" s="108" t="s">
        <v>144</v>
      </c>
      <c r="E36" s="209">
        <f>E35</f>
        <v>32000</v>
      </c>
      <c r="F36" s="202"/>
    </row>
    <row r="37" spans="1:6" x14ac:dyDescent="0.25">
      <c r="A37" s="68"/>
      <c r="E37" s="72"/>
    </row>
    <row r="38" spans="1:6" x14ac:dyDescent="0.25">
      <c r="A38" s="68"/>
      <c r="E38" s="27"/>
    </row>
    <row r="39" spans="1:6" x14ac:dyDescent="0.25">
      <c r="A39" s="68"/>
      <c r="E39" s="27"/>
    </row>
    <row r="40" spans="1:6" x14ac:dyDescent="0.25">
      <c r="A40" s="68"/>
      <c r="E40" s="27"/>
    </row>
    <row r="41" spans="1:6" x14ac:dyDescent="0.25">
      <c r="A41" s="68"/>
      <c r="E41" s="27"/>
    </row>
    <row r="42" spans="1:6" ht="16.5" x14ac:dyDescent="0.25">
      <c r="A42" s="71" t="s">
        <v>213</v>
      </c>
      <c r="B42" s="376" t="s">
        <v>214</v>
      </c>
      <c r="C42" s="296"/>
      <c r="D42" s="296"/>
      <c r="E42" s="296"/>
      <c r="F42" s="296"/>
    </row>
    <row r="43" spans="1:6" ht="38.25" x14ac:dyDescent="0.25">
      <c r="A43" s="199" t="s">
        <v>0</v>
      </c>
      <c r="B43" s="199" t="s">
        <v>146</v>
      </c>
      <c r="C43" s="199" t="s">
        <v>211</v>
      </c>
      <c r="D43" s="108" t="s">
        <v>212</v>
      </c>
      <c r="E43" s="199" t="s">
        <v>222</v>
      </c>
      <c r="F43" s="202"/>
    </row>
    <row r="44" spans="1:6" x14ac:dyDescent="0.25">
      <c r="A44" s="199">
        <v>1</v>
      </c>
      <c r="B44" s="199">
        <v>2</v>
      </c>
      <c r="C44" s="199">
        <v>3</v>
      </c>
      <c r="D44" s="199">
        <v>4</v>
      </c>
      <c r="E44" s="199">
        <v>5</v>
      </c>
      <c r="F44" s="202"/>
    </row>
    <row r="45" spans="1:6" x14ac:dyDescent="0.25">
      <c r="A45" s="199">
        <v>1</v>
      </c>
      <c r="B45" s="230" t="s">
        <v>402</v>
      </c>
      <c r="C45" s="199">
        <v>15000</v>
      </c>
      <c r="D45" s="199">
        <v>1</v>
      </c>
      <c r="E45" s="204">
        <f>C45*D45</f>
        <v>15000</v>
      </c>
      <c r="F45" s="202"/>
    </row>
    <row r="46" spans="1:6" ht="25.5" x14ac:dyDescent="0.25">
      <c r="A46" s="199">
        <v>2</v>
      </c>
      <c r="B46" s="230" t="s">
        <v>403</v>
      </c>
      <c r="C46" s="199">
        <v>1666.67</v>
      </c>
      <c r="D46" s="199">
        <v>3</v>
      </c>
      <c r="E46" s="204">
        <v>5000</v>
      </c>
      <c r="F46" s="202"/>
    </row>
    <row r="47" spans="1:6" x14ac:dyDescent="0.25">
      <c r="A47" s="255">
        <v>3</v>
      </c>
      <c r="B47" s="230" t="s">
        <v>434</v>
      </c>
      <c r="C47" s="255">
        <v>8000</v>
      </c>
      <c r="D47" s="255">
        <v>1</v>
      </c>
      <c r="E47" s="256">
        <v>8000</v>
      </c>
      <c r="F47" s="257"/>
    </row>
    <row r="48" spans="1:6" ht="25.5" x14ac:dyDescent="0.25">
      <c r="A48" s="258">
        <v>4</v>
      </c>
      <c r="B48" s="230" t="s">
        <v>440</v>
      </c>
      <c r="C48" s="258">
        <v>10000</v>
      </c>
      <c r="D48" s="258">
        <v>1</v>
      </c>
      <c r="E48" s="259">
        <v>10000</v>
      </c>
      <c r="F48" s="260"/>
    </row>
    <row r="49" spans="1:6" x14ac:dyDescent="0.25">
      <c r="A49" s="258">
        <v>5</v>
      </c>
      <c r="B49" s="230" t="s">
        <v>441</v>
      </c>
      <c r="C49" s="258">
        <v>5500</v>
      </c>
      <c r="D49" s="258">
        <v>2</v>
      </c>
      <c r="E49" s="259">
        <v>11000</v>
      </c>
      <c r="F49" s="260"/>
    </row>
    <row r="50" spans="1:6" x14ac:dyDescent="0.25">
      <c r="A50" s="359" t="s">
        <v>143</v>
      </c>
      <c r="B50" s="359"/>
      <c r="C50" s="199" t="s">
        <v>144</v>
      </c>
      <c r="D50" s="199" t="s">
        <v>5</v>
      </c>
      <c r="E50" s="233">
        <f>SUM(E45:E49)</f>
        <v>49000</v>
      </c>
      <c r="F50" s="27"/>
    </row>
    <row r="51" spans="1:6" x14ac:dyDescent="0.25">
      <c r="A51" s="68"/>
    </row>
    <row r="52" spans="1:6" ht="16.5" x14ac:dyDescent="0.25">
      <c r="A52" s="71" t="s">
        <v>215</v>
      </c>
      <c r="B52" s="376" t="s">
        <v>219</v>
      </c>
      <c r="C52" s="296"/>
      <c r="D52" s="296"/>
      <c r="E52" s="296"/>
      <c r="F52" s="296"/>
    </row>
    <row r="53" spans="1:6" x14ac:dyDescent="0.25">
      <c r="A53" s="351" t="s">
        <v>0</v>
      </c>
      <c r="B53" s="351" t="s">
        <v>146</v>
      </c>
      <c r="C53" s="351" t="s">
        <v>207</v>
      </c>
      <c r="D53" s="351" t="s">
        <v>216</v>
      </c>
      <c r="E53" s="199" t="s">
        <v>217</v>
      </c>
      <c r="F53" s="377"/>
    </row>
    <row r="54" spans="1:6" x14ac:dyDescent="0.25">
      <c r="A54" s="351"/>
      <c r="B54" s="351"/>
      <c r="C54" s="351"/>
      <c r="D54" s="351"/>
      <c r="E54" s="199" t="s">
        <v>218</v>
      </c>
      <c r="F54" s="378"/>
    </row>
    <row r="55" spans="1:6" x14ac:dyDescent="0.25">
      <c r="A55" s="199">
        <v>1</v>
      </c>
      <c r="B55" s="199">
        <v>2</v>
      </c>
      <c r="C55" s="199">
        <v>3</v>
      </c>
      <c r="D55" s="199">
        <v>4</v>
      </c>
      <c r="E55" s="199">
        <v>5</v>
      </c>
      <c r="F55" s="202"/>
    </row>
    <row r="56" spans="1:6" x14ac:dyDescent="0.25">
      <c r="A56" s="199">
        <v>1</v>
      </c>
      <c r="B56" s="61" t="s">
        <v>427</v>
      </c>
      <c r="C56" s="199">
        <v>2</v>
      </c>
      <c r="D56" s="204">
        <f>E56/C56</f>
        <v>31410</v>
      </c>
      <c r="E56" s="204">
        <v>62820</v>
      </c>
      <c r="F56" s="27"/>
    </row>
    <row r="57" spans="1:6" x14ac:dyDescent="0.25">
      <c r="A57" s="359" t="s">
        <v>143</v>
      </c>
      <c r="B57" s="359"/>
      <c r="C57" s="199"/>
      <c r="D57" s="204" t="s">
        <v>144</v>
      </c>
      <c r="E57" s="209">
        <v>62820</v>
      </c>
      <c r="F57" s="27"/>
    </row>
    <row r="58" spans="1:6" x14ac:dyDescent="0.25">
      <c r="A58" s="68"/>
    </row>
    <row r="59" spans="1:6" ht="16.5" x14ac:dyDescent="0.25">
      <c r="A59" s="71" t="s">
        <v>221</v>
      </c>
      <c r="B59" s="376" t="s">
        <v>220</v>
      </c>
      <c r="C59" s="296"/>
      <c r="D59" s="296"/>
      <c r="E59" s="296"/>
      <c r="F59" s="296"/>
    </row>
    <row r="60" spans="1:6" x14ac:dyDescent="0.25">
      <c r="A60" s="351" t="s">
        <v>0</v>
      </c>
      <c r="B60" s="351" t="s">
        <v>146</v>
      </c>
      <c r="C60" s="351" t="s">
        <v>207</v>
      </c>
      <c r="D60" s="351" t="s">
        <v>216</v>
      </c>
      <c r="E60" s="199" t="s">
        <v>217</v>
      </c>
      <c r="F60" s="377"/>
    </row>
    <row r="61" spans="1:6" x14ac:dyDescent="0.25">
      <c r="A61" s="351"/>
      <c r="B61" s="351"/>
      <c r="C61" s="351"/>
      <c r="D61" s="351"/>
      <c r="E61" s="199" t="s">
        <v>218</v>
      </c>
      <c r="F61" s="378"/>
    </row>
    <row r="62" spans="1:6" x14ac:dyDescent="0.25">
      <c r="A62" s="199">
        <v>1</v>
      </c>
      <c r="B62" s="199">
        <v>2</v>
      </c>
      <c r="C62" s="199">
        <v>3</v>
      </c>
      <c r="D62" s="199">
        <v>4</v>
      </c>
      <c r="E62" s="199">
        <v>5</v>
      </c>
      <c r="F62" s="202"/>
    </row>
    <row r="63" spans="1:6" ht="25.5" x14ac:dyDescent="0.25">
      <c r="A63" s="199">
        <v>1</v>
      </c>
      <c r="B63" s="234" t="s">
        <v>404</v>
      </c>
      <c r="C63" s="199">
        <v>12</v>
      </c>
      <c r="D63" s="204">
        <f>E63/C63</f>
        <v>68048.494166666671</v>
      </c>
      <c r="E63" s="204">
        <v>816581.93</v>
      </c>
      <c r="F63" s="202"/>
    </row>
    <row r="64" spans="1:6" ht="25.5" x14ac:dyDescent="0.25">
      <c r="A64" s="199">
        <v>2</v>
      </c>
      <c r="B64" s="234" t="s">
        <v>405</v>
      </c>
      <c r="C64" s="199">
        <v>12</v>
      </c>
      <c r="D64" s="204">
        <f>E64/C64</f>
        <v>47677.646666666667</v>
      </c>
      <c r="E64" s="204">
        <v>572131.76</v>
      </c>
      <c r="F64" s="202"/>
    </row>
    <row r="65" spans="1:6" x14ac:dyDescent="0.25">
      <c r="A65" s="199">
        <v>3</v>
      </c>
      <c r="B65" s="234" t="s">
        <v>406</v>
      </c>
      <c r="C65" s="199">
        <v>12</v>
      </c>
      <c r="D65" s="204">
        <f>E65/C65</f>
        <v>360000</v>
      </c>
      <c r="E65" s="204">
        <v>4320000</v>
      </c>
      <c r="F65" s="27"/>
    </row>
    <row r="66" spans="1:6" x14ac:dyDescent="0.25">
      <c r="A66" s="199">
        <v>4</v>
      </c>
      <c r="B66" s="234" t="s">
        <v>407</v>
      </c>
      <c r="C66" s="199">
        <v>1</v>
      </c>
      <c r="D66" s="204">
        <v>21000</v>
      </c>
      <c r="E66" s="204">
        <f t="shared" ref="E66:E67" si="1">C66*D66</f>
        <v>21000</v>
      </c>
      <c r="F66" s="27"/>
    </row>
    <row r="67" spans="1:6" x14ac:dyDescent="0.25">
      <c r="A67" s="199">
        <v>5</v>
      </c>
      <c r="B67" s="234" t="s">
        <v>408</v>
      </c>
      <c r="C67" s="199">
        <v>2</v>
      </c>
      <c r="D67" s="204">
        <v>6000</v>
      </c>
      <c r="E67" s="204">
        <f t="shared" si="1"/>
        <v>12000</v>
      </c>
      <c r="F67" s="27"/>
    </row>
    <row r="68" spans="1:6" x14ac:dyDescent="0.25">
      <c r="A68" s="199">
        <v>6</v>
      </c>
      <c r="B68" s="230" t="s">
        <v>409</v>
      </c>
      <c r="C68" s="199">
        <v>2</v>
      </c>
      <c r="D68" s="204">
        <f>E68/C68</f>
        <v>6515</v>
      </c>
      <c r="E68" s="204">
        <v>13030</v>
      </c>
      <c r="F68" s="27"/>
    </row>
    <row r="69" spans="1:6" x14ac:dyDescent="0.25">
      <c r="A69" s="359" t="s">
        <v>143</v>
      </c>
      <c r="B69" s="359"/>
      <c r="C69" s="199"/>
      <c r="D69" s="199" t="s">
        <v>144</v>
      </c>
      <c r="E69" s="209">
        <f>SUM(E63:E68)</f>
        <v>5754743.6899999995</v>
      </c>
      <c r="F69" s="27"/>
    </row>
    <row r="70" spans="1:6" ht="16.5" x14ac:dyDescent="0.25">
      <c r="A70" s="71" t="s">
        <v>226</v>
      </c>
      <c r="B70" s="361" t="s">
        <v>227</v>
      </c>
      <c r="C70" s="356"/>
      <c r="D70" s="356"/>
      <c r="E70" s="356"/>
      <c r="F70" s="218"/>
    </row>
    <row r="71" spans="1:6" x14ac:dyDescent="0.25">
      <c r="A71" s="68"/>
    </row>
    <row r="72" spans="1:6" ht="51" x14ac:dyDescent="0.25">
      <c r="A72" s="199" t="s">
        <v>0</v>
      </c>
      <c r="B72" s="199" t="s">
        <v>146</v>
      </c>
      <c r="C72" s="199" t="s">
        <v>176</v>
      </c>
      <c r="D72" s="199" t="s">
        <v>177</v>
      </c>
      <c r="E72" s="199" t="s">
        <v>178</v>
      </c>
      <c r="F72" s="202"/>
    </row>
    <row r="73" spans="1:6" x14ac:dyDescent="0.25">
      <c r="A73" s="199">
        <v>1</v>
      </c>
      <c r="B73" s="199">
        <v>2</v>
      </c>
      <c r="C73" s="199">
        <v>3</v>
      </c>
      <c r="D73" s="199">
        <v>4</v>
      </c>
      <c r="E73" s="199">
        <v>5</v>
      </c>
      <c r="F73" s="202"/>
    </row>
    <row r="74" spans="1:6" x14ac:dyDescent="0.25">
      <c r="A74" s="199"/>
      <c r="B74" s="61"/>
      <c r="C74" s="199"/>
      <c r="D74" s="199"/>
      <c r="E74" s="199"/>
      <c r="F74" s="27"/>
    </row>
    <row r="75" spans="1:6" x14ac:dyDescent="0.25">
      <c r="A75" s="199"/>
      <c r="B75" s="61"/>
      <c r="C75" s="199"/>
      <c r="D75" s="199"/>
      <c r="E75" s="199"/>
      <c r="F75" s="27"/>
    </row>
    <row r="76" spans="1:6" x14ac:dyDescent="0.25">
      <c r="A76" s="359" t="s">
        <v>143</v>
      </c>
      <c r="B76" s="359"/>
      <c r="C76" s="199" t="s">
        <v>144</v>
      </c>
      <c r="D76" s="199" t="s">
        <v>144</v>
      </c>
      <c r="E76" s="199"/>
      <c r="F76" s="27"/>
    </row>
    <row r="78" spans="1:6" x14ac:dyDescent="0.25">
      <c r="A78" t="s">
        <v>282</v>
      </c>
    </row>
  </sheetData>
  <mergeCells count="31">
    <mergeCell ref="B31:F31"/>
    <mergeCell ref="B1:F1"/>
    <mergeCell ref="A2:F2"/>
    <mergeCell ref="A3:F3"/>
    <mergeCell ref="B5:F5"/>
    <mergeCell ref="A9:B9"/>
    <mergeCell ref="B11:F11"/>
    <mergeCell ref="A15:B15"/>
    <mergeCell ref="B17:F17"/>
    <mergeCell ref="A23:B23"/>
    <mergeCell ref="B25:F25"/>
    <mergeCell ref="A29:B29"/>
    <mergeCell ref="A36:B36"/>
    <mergeCell ref="B42:F42"/>
    <mergeCell ref="A50:B50"/>
    <mergeCell ref="B52:F52"/>
    <mergeCell ref="A53:A54"/>
    <mergeCell ref="B53:B54"/>
    <mergeCell ref="C53:C54"/>
    <mergeCell ref="D53:D54"/>
    <mergeCell ref="F53:F54"/>
    <mergeCell ref="A69:B69"/>
    <mergeCell ref="B70:E70"/>
    <mergeCell ref="A76:B76"/>
    <mergeCell ref="A57:B57"/>
    <mergeCell ref="B59:F59"/>
    <mergeCell ref="A60:A61"/>
    <mergeCell ref="B60:B61"/>
    <mergeCell ref="C60:C61"/>
    <mergeCell ref="D60:D61"/>
    <mergeCell ref="F60:F61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61" workbookViewId="0">
      <selection activeCell="F83" sqref="F83"/>
    </sheetView>
  </sheetViews>
  <sheetFormatPr defaultRowHeight="15" x14ac:dyDescent="0.25"/>
  <cols>
    <col min="1" max="1" width="7.140625" customWidth="1"/>
    <col min="2" max="2" width="23" customWidth="1"/>
    <col min="3" max="3" width="11" customWidth="1"/>
    <col min="4" max="4" width="14.85546875" customWidth="1"/>
    <col min="5" max="5" width="17.42578125" customWidth="1"/>
    <col min="6" max="6" width="16.85546875" customWidth="1"/>
  </cols>
  <sheetData>
    <row r="1" spans="1:6" ht="21.75" customHeight="1" x14ac:dyDescent="0.25">
      <c r="A1" s="71" t="s">
        <v>189</v>
      </c>
      <c r="B1" s="361" t="s">
        <v>190</v>
      </c>
      <c r="C1" s="356"/>
      <c r="D1" s="356"/>
      <c r="E1" s="356"/>
      <c r="F1" s="356"/>
    </row>
    <row r="2" spans="1:6" ht="15" customHeight="1" x14ac:dyDescent="0.25">
      <c r="A2" s="362" t="s">
        <v>364</v>
      </c>
      <c r="B2" s="362"/>
      <c r="C2" s="362"/>
      <c r="D2" s="362"/>
      <c r="E2" s="362"/>
      <c r="F2" s="362"/>
    </row>
    <row r="3" spans="1:6" ht="33" customHeight="1" x14ac:dyDescent="0.25">
      <c r="A3" s="362" t="s">
        <v>365</v>
      </c>
      <c r="B3" s="362"/>
      <c r="C3" s="362"/>
      <c r="D3" s="362"/>
      <c r="E3" s="362"/>
      <c r="F3" s="362"/>
    </row>
    <row r="4" spans="1:6" x14ac:dyDescent="0.25">
      <c r="A4" s="68"/>
    </row>
    <row r="5" spans="1:6" ht="17.25" customHeight="1" x14ac:dyDescent="0.25">
      <c r="A5" s="71" t="s">
        <v>191</v>
      </c>
      <c r="B5" s="361" t="s">
        <v>192</v>
      </c>
      <c r="C5" s="356"/>
      <c r="D5" s="356"/>
      <c r="E5" s="356"/>
      <c r="F5" s="356"/>
    </row>
    <row r="6" spans="1:6" x14ac:dyDescent="0.25">
      <c r="A6" s="68"/>
    </row>
    <row r="7" spans="1:6" ht="39.75" customHeight="1" x14ac:dyDescent="0.25">
      <c r="A7" s="199" t="s">
        <v>0</v>
      </c>
      <c r="B7" s="199" t="s">
        <v>146</v>
      </c>
      <c r="C7" s="199" t="s">
        <v>193</v>
      </c>
      <c r="D7" s="199" t="s">
        <v>194</v>
      </c>
      <c r="E7" s="199" t="s">
        <v>195</v>
      </c>
      <c r="F7" s="199" t="s">
        <v>224</v>
      </c>
    </row>
    <row r="8" spans="1:6" x14ac:dyDescent="0.25">
      <c r="A8" s="199">
        <v>1</v>
      </c>
      <c r="B8" s="199">
        <v>2</v>
      </c>
      <c r="C8" s="199">
        <v>3</v>
      </c>
      <c r="D8" s="199">
        <v>4</v>
      </c>
      <c r="E8" s="199">
        <v>5</v>
      </c>
      <c r="F8" s="199">
        <v>6</v>
      </c>
    </row>
    <row r="9" spans="1:6" x14ac:dyDescent="0.25">
      <c r="A9" s="199">
        <v>1</v>
      </c>
      <c r="B9" s="61" t="s">
        <v>366</v>
      </c>
      <c r="C9" s="199">
        <v>1</v>
      </c>
      <c r="D9" s="199">
        <v>12</v>
      </c>
      <c r="E9" s="204">
        <v>3186</v>
      </c>
      <c r="F9" s="204">
        <f>C9*D9*E9</f>
        <v>38232</v>
      </c>
    </row>
    <row r="10" spans="1:6" ht="25.5" x14ac:dyDescent="0.25">
      <c r="A10" s="199">
        <v>2</v>
      </c>
      <c r="B10" s="61" t="s">
        <v>367</v>
      </c>
      <c r="C10" s="199">
        <v>3</v>
      </c>
      <c r="D10" s="199">
        <v>12</v>
      </c>
      <c r="E10" s="204">
        <v>958.8356</v>
      </c>
      <c r="F10" s="204">
        <f>C10*D10*E10</f>
        <v>34518.081599999998</v>
      </c>
    </row>
    <row r="11" spans="1:6" x14ac:dyDescent="0.25">
      <c r="A11" s="199">
        <v>3</v>
      </c>
      <c r="B11" s="61" t="s">
        <v>368</v>
      </c>
      <c r="C11" s="199">
        <v>1</v>
      </c>
      <c r="D11" s="199">
        <v>12</v>
      </c>
      <c r="E11" s="204">
        <v>30</v>
      </c>
      <c r="F11" s="204">
        <v>249.92</v>
      </c>
    </row>
    <row r="12" spans="1:6" x14ac:dyDescent="0.25">
      <c r="A12" s="359" t="s">
        <v>143</v>
      </c>
      <c r="B12" s="359"/>
      <c r="C12" s="199" t="s">
        <v>144</v>
      </c>
      <c r="D12" s="199" t="s">
        <v>144</v>
      </c>
      <c r="E12" s="199" t="s">
        <v>144</v>
      </c>
      <c r="F12" s="209">
        <f>SUM(F9:F11)</f>
        <v>73000.001600000003</v>
      </c>
    </row>
    <row r="13" spans="1:6" ht="19.5" customHeight="1" x14ac:dyDescent="0.25">
      <c r="A13" s="229"/>
      <c r="B13" s="229"/>
      <c r="C13" s="202"/>
      <c r="D13" s="202"/>
      <c r="E13" s="202"/>
      <c r="F13" s="232"/>
    </row>
    <row r="14" spans="1:6" ht="16.5" x14ac:dyDescent="0.25">
      <c r="A14" s="71" t="s">
        <v>196</v>
      </c>
      <c r="B14" s="376" t="s">
        <v>197</v>
      </c>
      <c r="C14" s="296"/>
      <c r="D14" s="296"/>
      <c r="E14" s="296"/>
      <c r="F14" s="296"/>
    </row>
    <row r="15" spans="1:6" ht="38.25" x14ac:dyDescent="0.25">
      <c r="A15" s="199" t="s">
        <v>0</v>
      </c>
      <c r="B15" s="199" t="s">
        <v>146</v>
      </c>
      <c r="C15" s="199" t="s">
        <v>198</v>
      </c>
      <c r="D15" s="199" t="s">
        <v>199</v>
      </c>
      <c r="E15" s="199" t="s">
        <v>225</v>
      </c>
      <c r="F15" s="202"/>
    </row>
    <row r="16" spans="1:6" x14ac:dyDescent="0.25">
      <c r="A16" s="199">
        <v>1</v>
      </c>
      <c r="B16" s="199">
        <v>2</v>
      </c>
      <c r="C16" s="199">
        <v>3</v>
      </c>
      <c r="D16" s="199">
        <v>4</v>
      </c>
      <c r="E16" s="199">
        <v>5</v>
      </c>
      <c r="F16" s="202"/>
    </row>
    <row r="17" spans="1:6" x14ac:dyDescent="0.25">
      <c r="A17" s="199"/>
      <c r="B17" s="61"/>
      <c r="C17" s="199"/>
      <c r="D17" s="199"/>
      <c r="E17" s="199"/>
      <c r="F17" s="202"/>
    </row>
    <row r="18" spans="1:6" x14ac:dyDescent="0.25">
      <c r="A18" s="359" t="s">
        <v>143</v>
      </c>
      <c r="B18" s="359"/>
      <c r="C18" s="199" t="s">
        <v>144</v>
      </c>
      <c r="D18" s="199" t="s">
        <v>144</v>
      </c>
      <c r="E18" s="199"/>
      <c r="F18" s="202"/>
    </row>
    <row r="19" spans="1:6" ht="46.5" customHeight="1" x14ac:dyDescent="0.25">
      <c r="A19" s="71" t="s">
        <v>200</v>
      </c>
      <c r="B19" s="361" t="s">
        <v>201</v>
      </c>
      <c r="C19" s="356"/>
      <c r="D19" s="356"/>
      <c r="E19" s="356"/>
      <c r="F19" s="356"/>
    </row>
    <row r="20" spans="1:6" ht="38.25" x14ac:dyDescent="0.25">
      <c r="A20" s="199" t="s">
        <v>0</v>
      </c>
      <c r="B20" s="199" t="s">
        <v>146</v>
      </c>
      <c r="C20" s="199" t="s">
        <v>202</v>
      </c>
      <c r="D20" s="199" t="s">
        <v>203</v>
      </c>
      <c r="E20" s="199" t="s">
        <v>204</v>
      </c>
      <c r="F20" s="199" t="s">
        <v>224</v>
      </c>
    </row>
    <row r="21" spans="1:6" x14ac:dyDescent="0.25">
      <c r="A21" s="199">
        <v>1</v>
      </c>
      <c r="B21" s="199">
        <v>2</v>
      </c>
      <c r="C21" s="199">
        <v>3</v>
      </c>
      <c r="D21" s="199">
        <v>4</v>
      </c>
      <c r="E21" s="199">
        <v>5</v>
      </c>
      <c r="F21" s="199">
        <v>6</v>
      </c>
    </row>
    <row r="22" spans="1:6" x14ac:dyDescent="0.25">
      <c r="A22" s="199">
        <v>1</v>
      </c>
      <c r="B22" s="61" t="s">
        <v>369</v>
      </c>
      <c r="C22" s="204">
        <f>F22/D22/12</f>
        <v>44.422331994740397</v>
      </c>
      <c r="D22" s="204">
        <v>1125.56</v>
      </c>
      <c r="E22" s="199">
        <v>1</v>
      </c>
      <c r="F22" s="204">
        <v>600000</v>
      </c>
    </row>
    <row r="23" spans="1:6" x14ac:dyDescent="0.25">
      <c r="A23" s="199">
        <v>2</v>
      </c>
      <c r="B23" s="61" t="s">
        <v>370</v>
      </c>
      <c r="C23" s="204">
        <f>F23/D23/12</f>
        <v>6385.6960408684545</v>
      </c>
      <c r="D23" s="204">
        <v>3.915</v>
      </c>
      <c r="E23" s="199">
        <v>1</v>
      </c>
      <c r="F23" s="204">
        <v>300000</v>
      </c>
    </row>
    <row r="24" spans="1:6" ht="24.75" customHeight="1" x14ac:dyDescent="0.25">
      <c r="A24" s="199">
        <v>3</v>
      </c>
      <c r="B24" s="61" t="s">
        <v>371</v>
      </c>
      <c r="C24" s="204">
        <v>4742.7087000000001</v>
      </c>
      <c r="D24" s="204">
        <v>42.17</v>
      </c>
      <c r="E24" s="199">
        <v>1</v>
      </c>
      <c r="F24" s="204">
        <v>215188.67</v>
      </c>
    </row>
    <row r="25" spans="1:6" x14ac:dyDescent="0.25">
      <c r="A25" s="199">
        <v>4</v>
      </c>
      <c r="B25" s="61" t="s">
        <v>372</v>
      </c>
      <c r="C25" s="204">
        <v>12</v>
      </c>
      <c r="D25" s="204">
        <f>F25/C25</f>
        <v>3964.6108333333336</v>
      </c>
      <c r="E25" s="199">
        <v>1</v>
      </c>
      <c r="F25" s="204">
        <v>47575.33</v>
      </c>
    </row>
    <row r="26" spans="1:6" ht="39.75" customHeight="1" x14ac:dyDescent="0.25">
      <c r="A26" s="359" t="s">
        <v>143</v>
      </c>
      <c r="B26" s="359"/>
      <c r="C26" s="199" t="s">
        <v>144</v>
      </c>
      <c r="D26" s="199" t="s">
        <v>144</v>
      </c>
      <c r="E26" s="199" t="s">
        <v>144</v>
      </c>
      <c r="F26" s="209">
        <f>SUM(F22:F25)</f>
        <v>1162764</v>
      </c>
    </row>
    <row r="27" spans="1:6" x14ac:dyDescent="0.25">
      <c r="A27" s="68"/>
    </row>
    <row r="28" spans="1:6" ht="16.5" x14ac:dyDescent="0.25">
      <c r="A28" s="71" t="s">
        <v>205</v>
      </c>
      <c r="B28" s="361" t="s">
        <v>206</v>
      </c>
      <c r="C28" s="356"/>
      <c r="D28" s="356"/>
      <c r="E28" s="356"/>
      <c r="F28" s="356"/>
    </row>
    <row r="29" spans="1:6" ht="38.25" x14ac:dyDescent="0.25">
      <c r="A29" s="199" t="s">
        <v>0</v>
      </c>
      <c r="B29" s="199" t="s">
        <v>146</v>
      </c>
      <c r="C29" s="199" t="s">
        <v>207</v>
      </c>
      <c r="D29" s="199" t="s">
        <v>208</v>
      </c>
      <c r="E29" s="199" t="s">
        <v>223</v>
      </c>
      <c r="F29" s="202"/>
    </row>
    <row r="30" spans="1:6" x14ac:dyDescent="0.25">
      <c r="A30" s="199">
        <v>1</v>
      </c>
      <c r="B30" s="199">
        <v>2</v>
      </c>
      <c r="C30" s="199">
        <v>3</v>
      </c>
      <c r="D30" s="199">
        <v>4</v>
      </c>
      <c r="E30" s="199">
        <v>5</v>
      </c>
      <c r="F30" s="202"/>
    </row>
    <row r="31" spans="1:6" x14ac:dyDescent="0.25">
      <c r="A31" s="199"/>
      <c r="B31" s="61"/>
      <c r="C31" s="199"/>
      <c r="D31" s="199"/>
      <c r="E31" s="199"/>
      <c r="F31" s="202"/>
    </row>
    <row r="32" spans="1:6" x14ac:dyDescent="0.25">
      <c r="A32" s="199"/>
      <c r="B32" s="61"/>
      <c r="C32" s="199"/>
      <c r="D32" s="199"/>
      <c r="E32" s="199"/>
      <c r="F32" s="202"/>
    </row>
    <row r="33" spans="1:6" ht="19.5" customHeight="1" x14ac:dyDescent="0.25">
      <c r="A33" s="359" t="s">
        <v>143</v>
      </c>
      <c r="B33" s="359"/>
      <c r="C33" s="199" t="s">
        <v>144</v>
      </c>
      <c r="D33" s="199" t="s">
        <v>144</v>
      </c>
      <c r="E33" s="199"/>
      <c r="F33" s="202"/>
    </row>
    <row r="34" spans="1:6" x14ac:dyDescent="0.25">
      <c r="A34" s="229"/>
      <c r="B34" s="229"/>
      <c r="C34" s="202"/>
      <c r="D34" s="202"/>
      <c r="E34" s="202"/>
      <c r="F34" s="202"/>
    </row>
    <row r="35" spans="1:6" ht="16.5" x14ac:dyDescent="0.25">
      <c r="A35" s="71" t="s">
        <v>209</v>
      </c>
      <c r="B35" s="376" t="s">
        <v>210</v>
      </c>
      <c r="C35" s="296"/>
      <c r="D35" s="296"/>
      <c r="E35" s="296"/>
      <c r="F35" s="296"/>
    </row>
    <row r="36" spans="1:6" ht="25.5" x14ac:dyDescent="0.25">
      <c r="A36" s="199" t="s">
        <v>0</v>
      </c>
      <c r="B36" s="199" t="s">
        <v>146</v>
      </c>
      <c r="C36" s="199" t="s">
        <v>211</v>
      </c>
      <c r="D36" s="108" t="s">
        <v>212</v>
      </c>
      <c r="E36" s="199" t="s">
        <v>222</v>
      </c>
      <c r="F36" s="202"/>
    </row>
    <row r="37" spans="1:6" x14ac:dyDescent="0.25">
      <c r="A37" s="199">
        <v>1</v>
      </c>
      <c r="B37" s="199">
        <v>2</v>
      </c>
      <c r="C37" s="199">
        <v>3</v>
      </c>
      <c r="D37" s="108">
        <v>4</v>
      </c>
      <c r="E37" s="199">
        <v>5</v>
      </c>
      <c r="F37" s="202"/>
    </row>
    <row r="38" spans="1:6" ht="25.5" x14ac:dyDescent="0.25">
      <c r="A38" s="199">
        <v>1</v>
      </c>
      <c r="B38" s="230" t="s">
        <v>373</v>
      </c>
      <c r="C38" s="204">
        <v>4000</v>
      </c>
      <c r="D38" s="108">
        <v>12</v>
      </c>
      <c r="E38" s="204">
        <f>C38*D38</f>
        <v>48000</v>
      </c>
      <c r="F38" s="202"/>
    </row>
    <row r="39" spans="1:6" x14ac:dyDescent="0.25">
      <c r="A39" s="199">
        <v>2</v>
      </c>
      <c r="B39" s="230" t="s">
        <v>374</v>
      </c>
      <c r="C39" s="204">
        <v>966.51</v>
      </c>
      <c r="D39" s="108">
        <v>12</v>
      </c>
      <c r="E39" s="204">
        <f t="shared" ref="E39:E47" si="0">C39*D39</f>
        <v>11598.119999999999</v>
      </c>
      <c r="F39" s="202"/>
    </row>
    <row r="40" spans="1:6" ht="16.5" customHeight="1" x14ac:dyDescent="0.25">
      <c r="A40" s="199">
        <v>3</v>
      </c>
      <c r="B40" s="230" t="s">
        <v>375</v>
      </c>
      <c r="C40" s="204">
        <v>5670</v>
      </c>
      <c r="D40" s="108">
        <v>4</v>
      </c>
      <c r="E40" s="204">
        <f t="shared" si="0"/>
        <v>22680</v>
      </c>
      <c r="F40" s="202"/>
    </row>
    <row r="41" spans="1:6" x14ac:dyDescent="0.25">
      <c r="A41" s="199">
        <v>4</v>
      </c>
      <c r="B41" s="230" t="s">
        <v>376</v>
      </c>
      <c r="C41" s="204">
        <v>6000</v>
      </c>
      <c r="D41" s="108">
        <v>12</v>
      </c>
      <c r="E41" s="204">
        <f t="shared" si="0"/>
        <v>72000</v>
      </c>
      <c r="F41" s="202"/>
    </row>
    <row r="42" spans="1:6" ht="25.5" x14ac:dyDescent="0.25">
      <c r="A42" s="199">
        <v>5</v>
      </c>
      <c r="B42" s="230" t="s">
        <v>377</v>
      </c>
      <c r="C42" s="204">
        <v>3400</v>
      </c>
      <c r="D42" s="108">
        <v>12</v>
      </c>
      <c r="E42" s="204">
        <f t="shared" si="0"/>
        <v>40800</v>
      </c>
      <c r="F42" s="202"/>
    </row>
    <row r="43" spans="1:6" ht="45.75" customHeight="1" x14ac:dyDescent="0.25">
      <c r="A43" s="199">
        <v>6</v>
      </c>
      <c r="B43" s="230" t="s">
        <v>378</v>
      </c>
      <c r="C43" s="204">
        <v>1000</v>
      </c>
      <c r="D43" s="108">
        <v>10</v>
      </c>
      <c r="E43" s="204">
        <f t="shared" si="0"/>
        <v>10000</v>
      </c>
      <c r="F43" s="202"/>
    </row>
    <row r="44" spans="1:6" ht="18.75" customHeight="1" x14ac:dyDescent="0.25">
      <c r="A44" s="199">
        <v>7</v>
      </c>
      <c r="B44" s="230" t="s">
        <v>379</v>
      </c>
      <c r="C44" s="204">
        <v>1000</v>
      </c>
      <c r="D44" s="108">
        <v>12</v>
      </c>
      <c r="E44" s="204">
        <f t="shared" si="0"/>
        <v>12000</v>
      </c>
      <c r="F44" s="202"/>
    </row>
    <row r="45" spans="1:6" ht="30.75" customHeight="1" x14ac:dyDescent="0.25">
      <c r="A45" s="199">
        <v>8</v>
      </c>
      <c r="B45" s="230" t="s">
        <v>380</v>
      </c>
      <c r="C45" s="204">
        <f>E45/D45</f>
        <v>9236.0733333333337</v>
      </c>
      <c r="D45" s="108">
        <v>12</v>
      </c>
      <c r="E45" s="204">
        <v>110832.88</v>
      </c>
      <c r="F45" s="202"/>
    </row>
    <row r="46" spans="1:6" ht="25.5" x14ac:dyDescent="0.25">
      <c r="A46" s="199">
        <v>9</v>
      </c>
      <c r="B46" s="230" t="s">
        <v>381</v>
      </c>
      <c r="C46" s="204">
        <v>18089</v>
      </c>
      <c r="D46" s="108">
        <v>1</v>
      </c>
      <c r="E46" s="204">
        <f t="shared" si="0"/>
        <v>18089</v>
      </c>
      <c r="F46" s="202"/>
    </row>
    <row r="47" spans="1:6" ht="25.5" x14ac:dyDescent="0.25">
      <c r="A47" s="199">
        <v>10</v>
      </c>
      <c r="B47" s="230" t="s">
        <v>382</v>
      </c>
      <c r="C47" s="204">
        <v>4500</v>
      </c>
      <c r="D47" s="108">
        <v>12</v>
      </c>
      <c r="E47" s="204">
        <f t="shared" si="0"/>
        <v>54000</v>
      </c>
      <c r="F47" s="202"/>
    </row>
    <row r="48" spans="1:6" x14ac:dyDescent="0.25">
      <c r="A48" s="359" t="s">
        <v>143</v>
      </c>
      <c r="B48" s="359"/>
      <c r="C48" s="199" t="s">
        <v>144</v>
      </c>
      <c r="D48" s="108" t="s">
        <v>144</v>
      </c>
      <c r="E48" s="209">
        <f>SUM(E38:E47)</f>
        <v>400000</v>
      </c>
      <c r="F48" s="202"/>
    </row>
    <row r="49" spans="1:6" x14ac:dyDescent="0.25">
      <c r="A49" s="68"/>
      <c r="E49" s="72"/>
    </row>
    <row r="50" spans="1:6" ht="16.5" x14ac:dyDescent="0.25">
      <c r="A50" s="71" t="s">
        <v>213</v>
      </c>
      <c r="B50" s="376" t="s">
        <v>214</v>
      </c>
      <c r="C50" s="296"/>
      <c r="D50" s="296"/>
      <c r="E50" s="296"/>
      <c r="F50" s="296"/>
    </row>
    <row r="51" spans="1:6" ht="27" customHeight="1" x14ac:dyDescent="0.25">
      <c r="A51" s="199" t="s">
        <v>0</v>
      </c>
      <c r="B51" s="199" t="s">
        <v>146</v>
      </c>
      <c r="C51" s="199" t="s">
        <v>211</v>
      </c>
      <c r="D51" s="108" t="s">
        <v>212</v>
      </c>
      <c r="E51" s="199" t="s">
        <v>222</v>
      </c>
      <c r="F51" s="202"/>
    </row>
    <row r="52" spans="1:6" x14ac:dyDescent="0.25">
      <c r="A52" s="199">
        <v>1</v>
      </c>
      <c r="B52" s="199">
        <v>2</v>
      </c>
      <c r="C52" s="199">
        <v>3</v>
      </c>
      <c r="D52" s="199">
        <v>4</v>
      </c>
      <c r="E52" s="199">
        <v>5</v>
      </c>
      <c r="F52" s="202"/>
    </row>
    <row r="53" spans="1:6" x14ac:dyDescent="0.25">
      <c r="A53" s="199">
        <v>1</v>
      </c>
      <c r="B53" s="230" t="s">
        <v>383</v>
      </c>
      <c r="C53" s="199">
        <v>2500</v>
      </c>
      <c r="D53" s="199">
        <v>1</v>
      </c>
      <c r="E53" s="204">
        <f>C53*D53</f>
        <v>2500</v>
      </c>
      <c r="F53" s="202"/>
    </row>
    <row r="54" spans="1:6" ht="25.5" x14ac:dyDescent="0.25">
      <c r="A54" s="199">
        <v>2</v>
      </c>
      <c r="B54" s="230" t="s">
        <v>384</v>
      </c>
      <c r="C54" s="199">
        <v>2400</v>
      </c>
      <c r="D54" s="199">
        <v>4</v>
      </c>
      <c r="E54" s="204">
        <f t="shared" ref="E54:E59" si="1">C54*D54</f>
        <v>9600</v>
      </c>
      <c r="F54" s="202"/>
    </row>
    <row r="55" spans="1:6" x14ac:dyDescent="0.25">
      <c r="A55" s="199">
        <v>3</v>
      </c>
      <c r="B55" s="230" t="s">
        <v>385</v>
      </c>
      <c r="C55" s="199">
        <v>3300</v>
      </c>
      <c r="D55" s="199">
        <v>12</v>
      </c>
      <c r="E55" s="204">
        <f t="shared" si="1"/>
        <v>39600</v>
      </c>
      <c r="F55" s="202"/>
    </row>
    <row r="56" spans="1:6" ht="25.5" x14ac:dyDescent="0.25">
      <c r="A56" s="199">
        <v>4</v>
      </c>
      <c r="B56" s="230" t="s">
        <v>386</v>
      </c>
      <c r="C56" s="199">
        <v>1245</v>
      </c>
      <c r="D56" s="199">
        <v>12</v>
      </c>
      <c r="E56" s="204">
        <f t="shared" si="1"/>
        <v>14940</v>
      </c>
      <c r="F56" s="202"/>
    </row>
    <row r="57" spans="1:6" x14ac:dyDescent="0.25">
      <c r="A57" s="199">
        <v>5</v>
      </c>
      <c r="B57" s="230" t="s">
        <v>387</v>
      </c>
      <c r="C57" s="199">
        <v>16000</v>
      </c>
      <c r="D57" s="199">
        <v>1</v>
      </c>
      <c r="E57" s="204">
        <f t="shared" si="1"/>
        <v>16000</v>
      </c>
      <c r="F57" s="27"/>
    </row>
    <row r="58" spans="1:6" x14ac:dyDescent="0.25">
      <c r="A58" s="199">
        <v>6</v>
      </c>
      <c r="B58" s="230" t="s">
        <v>388</v>
      </c>
      <c r="C58" s="199">
        <v>67360</v>
      </c>
      <c r="D58" s="199">
        <v>1</v>
      </c>
      <c r="E58" s="204">
        <v>90000</v>
      </c>
      <c r="F58" s="27"/>
    </row>
    <row r="59" spans="1:6" ht="25.5" x14ac:dyDescent="0.25">
      <c r="A59" s="199">
        <v>7</v>
      </c>
      <c r="B59" s="230" t="s">
        <v>389</v>
      </c>
      <c r="C59" s="199">
        <v>4800</v>
      </c>
      <c r="D59" s="199">
        <v>12</v>
      </c>
      <c r="E59" s="204">
        <f t="shared" si="1"/>
        <v>57600</v>
      </c>
      <c r="F59" s="27"/>
    </row>
    <row r="60" spans="1:6" x14ac:dyDescent="0.25">
      <c r="A60" s="199">
        <v>8</v>
      </c>
      <c r="B60" s="230" t="s">
        <v>390</v>
      </c>
      <c r="C60" s="204">
        <f>E60/D60</f>
        <v>4166.666666666667</v>
      </c>
      <c r="D60" s="199">
        <v>12</v>
      </c>
      <c r="E60" s="204">
        <v>50000</v>
      </c>
      <c r="F60" s="27"/>
    </row>
    <row r="61" spans="1:6" ht="25.5" x14ac:dyDescent="0.25">
      <c r="A61" s="199">
        <v>9</v>
      </c>
      <c r="B61" s="230" t="s">
        <v>397</v>
      </c>
      <c r="C61" s="199">
        <v>11000</v>
      </c>
      <c r="D61" s="199">
        <v>1</v>
      </c>
      <c r="E61" s="204">
        <v>11000</v>
      </c>
      <c r="F61" s="27"/>
    </row>
    <row r="62" spans="1:6" x14ac:dyDescent="0.25">
      <c r="A62" s="199">
        <v>10</v>
      </c>
      <c r="B62" s="230" t="s">
        <v>398</v>
      </c>
      <c r="C62" s="199">
        <v>3</v>
      </c>
      <c r="D62" s="199">
        <v>2000</v>
      </c>
      <c r="E62" s="204">
        <f>D62*C62</f>
        <v>6000</v>
      </c>
      <c r="F62" s="27"/>
    </row>
    <row r="63" spans="1:6" ht="25.5" x14ac:dyDescent="0.25">
      <c r="A63" s="199">
        <v>11</v>
      </c>
      <c r="B63" s="230" t="s">
        <v>399</v>
      </c>
      <c r="C63" s="199">
        <f>E63/D63</f>
        <v>2730</v>
      </c>
      <c r="D63" s="199">
        <v>12</v>
      </c>
      <c r="E63" s="204">
        <v>32760</v>
      </c>
      <c r="F63" s="27"/>
    </row>
    <row r="64" spans="1:6" x14ac:dyDescent="0.25">
      <c r="A64" s="359" t="s">
        <v>143</v>
      </c>
      <c r="B64" s="359"/>
      <c r="C64" s="199" t="s">
        <v>144</v>
      </c>
      <c r="D64" s="199" t="s">
        <v>5</v>
      </c>
      <c r="E64" s="233">
        <f>SUM(E53:E63)</f>
        <v>330000</v>
      </c>
      <c r="F64" s="27"/>
    </row>
    <row r="65" spans="1:6" x14ac:dyDescent="0.25">
      <c r="A65" s="68"/>
    </row>
    <row r="66" spans="1:6" ht="16.5" x14ac:dyDescent="0.25">
      <c r="A66" s="71" t="s">
        <v>215</v>
      </c>
      <c r="B66" s="376" t="s">
        <v>219</v>
      </c>
      <c r="C66" s="296"/>
      <c r="D66" s="296"/>
      <c r="E66" s="296"/>
      <c r="F66" s="296"/>
    </row>
    <row r="67" spans="1:6" x14ac:dyDescent="0.25">
      <c r="A67" s="351" t="s">
        <v>0</v>
      </c>
      <c r="B67" s="351" t="s">
        <v>146</v>
      </c>
      <c r="C67" s="351" t="s">
        <v>207</v>
      </c>
      <c r="D67" s="351" t="s">
        <v>216</v>
      </c>
      <c r="E67" s="199" t="s">
        <v>217</v>
      </c>
      <c r="F67" s="377"/>
    </row>
    <row r="68" spans="1:6" x14ac:dyDescent="0.25">
      <c r="A68" s="351"/>
      <c r="B68" s="351"/>
      <c r="C68" s="351"/>
      <c r="D68" s="351"/>
      <c r="E68" s="199" t="s">
        <v>218</v>
      </c>
      <c r="F68" s="378"/>
    </row>
    <row r="69" spans="1:6" x14ac:dyDescent="0.25">
      <c r="A69" s="199">
        <v>1</v>
      </c>
      <c r="B69" s="199">
        <v>2</v>
      </c>
      <c r="C69" s="199">
        <v>3</v>
      </c>
      <c r="D69" s="199">
        <v>4</v>
      </c>
      <c r="E69" s="199">
        <v>5</v>
      </c>
      <c r="F69" s="202"/>
    </row>
    <row r="70" spans="1:6" ht="25.5" x14ac:dyDescent="0.25">
      <c r="A70" s="199">
        <v>1</v>
      </c>
      <c r="B70" s="61" t="s">
        <v>391</v>
      </c>
      <c r="C70" s="199">
        <v>1</v>
      </c>
      <c r="D70" s="204">
        <v>40000</v>
      </c>
      <c r="E70" s="204">
        <v>40000</v>
      </c>
      <c r="F70" s="27"/>
    </row>
    <row r="71" spans="1:6" x14ac:dyDescent="0.25">
      <c r="A71" s="359" t="s">
        <v>143</v>
      </c>
      <c r="B71" s="359"/>
      <c r="C71" s="199"/>
      <c r="D71" s="204" t="s">
        <v>144</v>
      </c>
      <c r="E71" s="209">
        <f>E70</f>
        <v>40000</v>
      </c>
      <c r="F71" s="27"/>
    </row>
    <row r="72" spans="1:6" x14ac:dyDescent="0.25">
      <c r="A72" s="68"/>
    </row>
    <row r="73" spans="1:6" ht="16.5" x14ac:dyDescent="0.25">
      <c r="A73" s="71" t="s">
        <v>221</v>
      </c>
      <c r="B73" s="376" t="s">
        <v>220</v>
      </c>
      <c r="C73" s="296"/>
      <c r="D73" s="296"/>
      <c r="E73" s="296"/>
      <c r="F73" s="296"/>
    </row>
    <row r="74" spans="1:6" x14ac:dyDescent="0.25">
      <c r="A74" s="351" t="s">
        <v>0</v>
      </c>
      <c r="B74" s="351" t="s">
        <v>146</v>
      </c>
      <c r="C74" s="351" t="s">
        <v>207</v>
      </c>
      <c r="D74" s="351" t="s">
        <v>216</v>
      </c>
      <c r="E74" s="199" t="s">
        <v>217</v>
      </c>
      <c r="F74" s="377"/>
    </row>
    <row r="75" spans="1:6" x14ac:dyDescent="0.25">
      <c r="A75" s="351"/>
      <c r="B75" s="351"/>
      <c r="C75" s="351"/>
      <c r="D75" s="351"/>
      <c r="E75" s="199" t="s">
        <v>218</v>
      </c>
      <c r="F75" s="378"/>
    </row>
    <row r="76" spans="1:6" x14ac:dyDescent="0.25">
      <c r="A76" s="199">
        <v>1</v>
      </c>
      <c r="B76" s="199">
        <v>2</v>
      </c>
      <c r="C76" s="199">
        <v>3</v>
      </c>
      <c r="D76" s="199">
        <v>4</v>
      </c>
      <c r="E76" s="199">
        <v>5</v>
      </c>
      <c r="F76" s="202"/>
    </row>
    <row r="77" spans="1:6" x14ac:dyDescent="0.25">
      <c r="A77" s="199">
        <v>1</v>
      </c>
      <c r="B77" s="234" t="s">
        <v>392</v>
      </c>
      <c r="C77" s="199">
        <v>1</v>
      </c>
      <c r="D77" s="204">
        <v>40000</v>
      </c>
      <c r="E77" s="204">
        <v>40000</v>
      </c>
      <c r="F77" s="202"/>
    </row>
    <row r="78" spans="1:6" x14ac:dyDescent="0.25">
      <c r="A78" s="199">
        <v>2</v>
      </c>
      <c r="B78" s="234" t="s">
        <v>393</v>
      </c>
      <c r="C78" s="199">
        <v>3</v>
      </c>
      <c r="D78" s="204">
        <v>10000</v>
      </c>
      <c r="E78" s="204">
        <v>30000</v>
      </c>
      <c r="F78" s="202"/>
    </row>
    <row r="79" spans="1:6" x14ac:dyDescent="0.25">
      <c r="A79" s="199">
        <v>3</v>
      </c>
      <c r="B79" s="234" t="s">
        <v>394</v>
      </c>
      <c r="C79" s="199">
        <v>12</v>
      </c>
      <c r="D79" s="204">
        <v>7000</v>
      </c>
      <c r="E79" s="204">
        <f>D79*C79</f>
        <v>84000</v>
      </c>
      <c r="F79" s="27"/>
    </row>
    <row r="80" spans="1:6" x14ac:dyDescent="0.25">
      <c r="A80" s="199">
        <v>4</v>
      </c>
      <c r="B80" s="234" t="s">
        <v>395</v>
      </c>
      <c r="C80" s="199">
        <v>12</v>
      </c>
      <c r="D80" s="204">
        <v>7000</v>
      </c>
      <c r="E80" s="204">
        <f>C80*D80</f>
        <v>84000</v>
      </c>
      <c r="F80" s="27"/>
    </row>
    <row r="81" spans="1:6" x14ac:dyDescent="0.25">
      <c r="A81" s="199">
        <v>5</v>
      </c>
      <c r="B81" s="234" t="s">
        <v>396</v>
      </c>
      <c r="C81" s="199">
        <v>10</v>
      </c>
      <c r="D81" s="204">
        <v>39789.837</v>
      </c>
      <c r="E81" s="204">
        <v>167498.4</v>
      </c>
      <c r="F81" s="27"/>
    </row>
    <row r="82" spans="1:6" x14ac:dyDescent="0.25">
      <c r="A82" s="199">
        <v>6</v>
      </c>
      <c r="B82" s="234" t="s">
        <v>400</v>
      </c>
      <c r="C82" s="199">
        <v>1</v>
      </c>
      <c r="D82" s="204">
        <v>163560</v>
      </c>
      <c r="E82" s="204">
        <v>388655.4</v>
      </c>
      <c r="F82" s="27"/>
    </row>
    <row r="83" spans="1:6" x14ac:dyDescent="0.25">
      <c r="A83" s="359" t="s">
        <v>143</v>
      </c>
      <c r="B83" s="359"/>
      <c r="C83" s="199"/>
      <c r="D83" s="199" t="s">
        <v>144</v>
      </c>
      <c r="E83" s="209">
        <f>SUM(E77:E82)</f>
        <v>794153.8</v>
      </c>
      <c r="F83" s="228"/>
    </row>
    <row r="85" spans="1:6" ht="16.5" x14ac:dyDescent="0.25">
      <c r="A85" s="71" t="s">
        <v>226</v>
      </c>
      <c r="B85" s="361" t="s">
        <v>227</v>
      </c>
      <c r="C85" s="356"/>
      <c r="D85" s="356"/>
      <c r="E85" s="356"/>
    </row>
    <row r="86" spans="1:6" ht="51" x14ac:dyDescent="0.25">
      <c r="A86" s="199" t="s">
        <v>0</v>
      </c>
      <c r="B86" s="199" t="s">
        <v>146</v>
      </c>
      <c r="C86" s="199" t="s">
        <v>176</v>
      </c>
      <c r="D86" s="199" t="s">
        <v>177</v>
      </c>
      <c r="E86" s="199" t="s">
        <v>178</v>
      </c>
      <c r="F86" s="202"/>
    </row>
    <row r="87" spans="1:6" x14ac:dyDescent="0.25">
      <c r="A87" s="199">
        <v>1</v>
      </c>
      <c r="B87" s="199">
        <v>2</v>
      </c>
      <c r="C87" s="199">
        <v>3</v>
      </c>
      <c r="D87" s="199">
        <v>4</v>
      </c>
      <c r="E87" s="199">
        <v>5</v>
      </c>
      <c r="F87" s="202"/>
    </row>
    <row r="88" spans="1:6" x14ac:dyDescent="0.25">
      <c r="A88" s="199"/>
      <c r="B88" s="61"/>
      <c r="C88" s="199"/>
      <c r="D88" s="199"/>
      <c r="E88" s="199"/>
      <c r="F88" s="27"/>
    </row>
    <row r="89" spans="1:6" x14ac:dyDescent="0.25">
      <c r="A89" s="199"/>
      <c r="B89" s="61"/>
      <c r="C89" s="199"/>
      <c r="D89" s="199"/>
      <c r="E89" s="199"/>
      <c r="F89" s="27"/>
    </row>
    <row r="90" spans="1:6" x14ac:dyDescent="0.25">
      <c r="A90" s="359" t="s">
        <v>143</v>
      </c>
      <c r="B90" s="359"/>
      <c r="C90" s="199" t="s">
        <v>144</v>
      </c>
      <c r="D90" s="199" t="s">
        <v>144</v>
      </c>
      <c r="E90" s="199"/>
      <c r="F90" s="27"/>
    </row>
    <row r="91" spans="1:6" x14ac:dyDescent="0.25">
      <c r="A91" t="s">
        <v>282</v>
      </c>
    </row>
  </sheetData>
  <mergeCells count="31">
    <mergeCell ref="A2:F2"/>
    <mergeCell ref="B1:F1"/>
    <mergeCell ref="A48:B48"/>
    <mergeCell ref="A3:F3"/>
    <mergeCell ref="A12:B12"/>
    <mergeCell ref="B14:F14"/>
    <mergeCell ref="A18:B18"/>
    <mergeCell ref="B19:F19"/>
    <mergeCell ref="B5:F5"/>
    <mergeCell ref="A26:B26"/>
    <mergeCell ref="B28:F28"/>
    <mergeCell ref="A33:B33"/>
    <mergeCell ref="B35:F35"/>
    <mergeCell ref="B50:F50"/>
    <mergeCell ref="A64:B64"/>
    <mergeCell ref="B66:F66"/>
    <mergeCell ref="A67:A68"/>
    <mergeCell ref="B67:B68"/>
    <mergeCell ref="C67:C68"/>
    <mergeCell ref="D67:D68"/>
    <mergeCell ref="F67:F68"/>
    <mergeCell ref="A83:B83"/>
    <mergeCell ref="B85:E85"/>
    <mergeCell ref="A90:B90"/>
    <mergeCell ref="A71:B71"/>
    <mergeCell ref="B73:F73"/>
    <mergeCell ref="A74:A75"/>
    <mergeCell ref="B74:B75"/>
    <mergeCell ref="C74:C75"/>
    <mergeCell ref="D74:D75"/>
    <mergeCell ref="F74:F75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25" workbookViewId="0">
      <selection activeCell="H48" sqref="H48"/>
    </sheetView>
  </sheetViews>
  <sheetFormatPr defaultRowHeight="15" x14ac:dyDescent="0.25"/>
  <cols>
    <col min="2" max="2" width="23.28515625" customWidth="1"/>
    <col min="3" max="3" width="11.42578125" customWidth="1"/>
    <col min="4" max="4" width="17.7109375" customWidth="1"/>
    <col min="5" max="5" width="14.140625" customWidth="1"/>
    <col min="6" max="6" width="13.5703125" customWidth="1"/>
    <col min="10" max="10" width="11.5703125" bestFit="1" customWidth="1"/>
    <col min="12" max="12" width="11.5703125" bestFit="1" customWidth="1"/>
  </cols>
  <sheetData>
    <row r="1" spans="1:6" ht="27.75" customHeight="1" x14ac:dyDescent="0.25">
      <c r="A1" s="71" t="s">
        <v>189</v>
      </c>
      <c r="B1" s="361" t="s">
        <v>190</v>
      </c>
      <c r="C1" s="356"/>
      <c r="D1" s="356"/>
      <c r="E1" s="356"/>
      <c r="F1" s="356"/>
    </row>
    <row r="2" spans="1:6" x14ac:dyDescent="0.25">
      <c r="A2" s="362" t="s">
        <v>364</v>
      </c>
      <c r="B2" s="362"/>
      <c r="C2" s="362"/>
      <c r="D2" s="362"/>
      <c r="E2" s="362"/>
      <c r="F2" s="362"/>
    </row>
    <row r="3" spans="1:6" x14ac:dyDescent="0.25">
      <c r="A3" s="362" t="s">
        <v>428</v>
      </c>
      <c r="B3" s="362"/>
      <c r="C3" s="362"/>
      <c r="D3" s="362"/>
      <c r="E3" s="362"/>
      <c r="F3" s="362"/>
    </row>
    <row r="4" spans="1:6" x14ac:dyDescent="0.25">
      <c r="A4" s="68"/>
    </row>
    <row r="5" spans="1:6" ht="16.5" x14ac:dyDescent="0.25">
      <c r="A5" s="71" t="s">
        <v>191</v>
      </c>
      <c r="B5" s="361" t="s">
        <v>192</v>
      </c>
      <c r="C5" s="356"/>
      <c r="D5" s="356"/>
      <c r="E5" s="356"/>
      <c r="F5" s="356"/>
    </row>
    <row r="6" spans="1:6" ht="38.25" x14ac:dyDescent="0.25">
      <c r="A6" s="240" t="s">
        <v>0</v>
      </c>
      <c r="B6" s="240" t="s">
        <v>146</v>
      </c>
      <c r="C6" s="240" t="s">
        <v>193</v>
      </c>
      <c r="D6" s="240" t="s">
        <v>194</v>
      </c>
      <c r="E6" s="240" t="s">
        <v>195</v>
      </c>
      <c r="F6" s="240" t="s">
        <v>224</v>
      </c>
    </row>
    <row r="7" spans="1:6" x14ac:dyDescent="0.25">
      <c r="A7" s="240">
        <v>1</v>
      </c>
      <c r="B7" s="240">
        <v>2</v>
      </c>
      <c r="C7" s="240">
        <v>3</v>
      </c>
      <c r="D7" s="240">
        <v>4</v>
      </c>
      <c r="E7" s="240">
        <v>5</v>
      </c>
      <c r="F7" s="240">
        <v>6</v>
      </c>
    </row>
    <row r="8" spans="1:6" x14ac:dyDescent="0.25">
      <c r="A8" s="240"/>
      <c r="B8" s="61"/>
      <c r="C8" s="240"/>
      <c r="D8" s="240"/>
      <c r="E8" s="240"/>
      <c r="F8" s="241"/>
    </row>
    <row r="9" spans="1:6" x14ac:dyDescent="0.25">
      <c r="A9" s="359" t="s">
        <v>143</v>
      </c>
      <c r="B9" s="359"/>
      <c r="C9" s="240" t="s">
        <v>144</v>
      </c>
      <c r="D9" s="240" t="s">
        <v>144</v>
      </c>
      <c r="E9" s="240" t="s">
        <v>144</v>
      </c>
      <c r="F9" s="209">
        <f>SUM(F8:F8)</f>
        <v>0</v>
      </c>
    </row>
    <row r="10" spans="1:6" ht="10.5" customHeight="1" x14ac:dyDescent="0.25">
      <c r="A10" s="68"/>
    </row>
    <row r="11" spans="1:6" ht="16.5" x14ac:dyDescent="0.25">
      <c r="A11" s="71" t="s">
        <v>196</v>
      </c>
      <c r="B11" s="376" t="s">
        <v>197</v>
      </c>
      <c r="C11" s="296"/>
      <c r="D11" s="296"/>
      <c r="E11" s="296"/>
      <c r="F11" s="296"/>
    </row>
    <row r="12" spans="1:6" ht="38.25" x14ac:dyDescent="0.25">
      <c r="A12" s="240" t="s">
        <v>0</v>
      </c>
      <c r="B12" s="240" t="s">
        <v>146</v>
      </c>
      <c r="C12" s="240" t="s">
        <v>198</v>
      </c>
      <c r="D12" s="240" t="s">
        <v>199</v>
      </c>
      <c r="E12" s="240" t="s">
        <v>225</v>
      </c>
      <c r="F12" s="243"/>
    </row>
    <row r="13" spans="1:6" x14ac:dyDescent="0.25">
      <c r="A13" s="240">
        <v>1</v>
      </c>
      <c r="B13" s="240">
        <v>2</v>
      </c>
      <c r="C13" s="240">
        <v>3</v>
      </c>
      <c r="D13" s="240">
        <v>4</v>
      </c>
      <c r="E13" s="240">
        <v>5</v>
      </c>
      <c r="F13" s="243"/>
    </row>
    <row r="14" spans="1:6" x14ac:dyDescent="0.25">
      <c r="A14" s="240"/>
      <c r="B14" s="61"/>
      <c r="C14" s="240"/>
      <c r="D14" s="240"/>
      <c r="E14" s="240"/>
      <c r="F14" s="243"/>
    </row>
    <row r="15" spans="1:6" x14ac:dyDescent="0.25">
      <c r="A15" s="359" t="s">
        <v>143</v>
      </c>
      <c r="B15" s="359"/>
      <c r="C15" s="240" t="s">
        <v>144</v>
      </c>
      <c r="D15" s="240" t="s">
        <v>144</v>
      </c>
      <c r="E15" s="240"/>
      <c r="F15" s="243"/>
    </row>
    <row r="16" spans="1:6" ht="5.25" customHeight="1" x14ac:dyDescent="0.25">
      <c r="A16" s="242"/>
      <c r="B16" s="242"/>
      <c r="C16" s="243"/>
      <c r="D16" s="243"/>
      <c r="E16" s="243"/>
      <c r="F16" s="243"/>
    </row>
    <row r="17" spans="1:12" ht="16.5" x14ac:dyDescent="0.25">
      <c r="A17" s="71" t="s">
        <v>200</v>
      </c>
      <c r="B17" s="361" t="s">
        <v>201</v>
      </c>
      <c r="C17" s="356"/>
      <c r="D17" s="356"/>
      <c r="E17" s="356"/>
      <c r="F17" s="356"/>
    </row>
    <row r="18" spans="1:12" ht="38.25" x14ac:dyDescent="0.25">
      <c r="A18" s="240" t="s">
        <v>0</v>
      </c>
      <c r="B18" s="240" t="s">
        <v>146</v>
      </c>
      <c r="C18" s="240" t="s">
        <v>202</v>
      </c>
      <c r="D18" s="240" t="s">
        <v>203</v>
      </c>
      <c r="E18" s="240" t="s">
        <v>204</v>
      </c>
      <c r="F18" s="240" t="s">
        <v>224</v>
      </c>
      <c r="J18" s="218">
        <f>'7'!E43-'7'!E44</f>
        <v>3981600</v>
      </c>
      <c r="L18" s="218">
        <f>'7'!D43-'7'!D44</f>
        <v>4075824</v>
      </c>
    </row>
    <row r="19" spans="1:12" x14ac:dyDescent="0.25">
      <c r="A19" s="240">
        <v>1</v>
      </c>
      <c r="B19" s="240">
        <v>2</v>
      </c>
      <c r="C19" s="240">
        <v>3</v>
      </c>
      <c r="D19" s="240">
        <v>4</v>
      </c>
      <c r="E19" s="240">
        <v>5</v>
      </c>
      <c r="F19" s="240">
        <v>6</v>
      </c>
    </row>
    <row r="20" spans="1:12" x14ac:dyDescent="0.25">
      <c r="A20" s="240"/>
      <c r="B20" s="61"/>
      <c r="C20" s="241"/>
      <c r="D20" s="240"/>
      <c r="E20" s="240"/>
      <c r="F20" s="241"/>
    </row>
    <row r="21" spans="1:12" x14ac:dyDescent="0.25">
      <c r="A21" s="359" t="s">
        <v>143</v>
      </c>
      <c r="B21" s="359"/>
      <c r="C21" s="240" t="s">
        <v>144</v>
      </c>
      <c r="D21" s="240" t="s">
        <v>144</v>
      </c>
      <c r="E21" s="240" t="s">
        <v>144</v>
      </c>
      <c r="F21" s="209"/>
    </row>
    <row r="22" spans="1:12" x14ac:dyDescent="0.25">
      <c r="A22" s="68"/>
    </row>
    <row r="23" spans="1:12" ht="16.5" x14ac:dyDescent="0.25">
      <c r="A23" s="71" t="s">
        <v>205</v>
      </c>
      <c r="B23" s="361" t="s">
        <v>206</v>
      </c>
      <c r="C23" s="356"/>
      <c r="D23" s="356"/>
      <c r="E23" s="356"/>
      <c r="F23" s="356"/>
    </row>
    <row r="24" spans="1:12" ht="38.25" x14ac:dyDescent="0.25">
      <c r="A24" s="240" t="s">
        <v>0</v>
      </c>
      <c r="B24" s="240" t="s">
        <v>146</v>
      </c>
      <c r="C24" s="240" t="s">
        <v>207</v>
      </c>
      <c r="D24" s="240" t="s">
        <v>208</v>
      </c>
      <c r="E24" s="240" t="s">
        <v>223</v>
      </c>
      <c r="F24" s="243"/>
    </row>
    <row r="25" spans="1:12" x14ac:dyDescent="0.25">
      <c r="A25" s="240">
        <v>1</v>
      </c>
      <c r="B25" s="240">
        <v>2</v>
      </c>
      <c r="C25" s="240">
        <v>3</v>
      </c>
      <c r="D25" s="240">
        <v>4</v>
      </c>
      <c r="E25" s="240">
        <v>5</v>
      </c>
      <c r="F25" s="243"/>
    </row>
    <row r="26" spans="1:12" x14ac:dyDescent="0.25">
      <c r="A26" s="240"/>
      <c r="B26" s="61"/>
      <c r="C26" s="240"/>
      <c r="D26" s="240"/>
      <c r="E26" s="240"/>
      <c r="F26" s="243"/>
    </row>
    <row r="27" spans="1:12" x14ac:dyDescent="0.25">
      <c r="A27" s="359" t="s">
        <v>143</v>
      </c>
      <c r="B27" s="359"/>
      <c r="C27" s="240" t="s">
        <v>144</v>
      </c>
      <c r="D27" s="240" t="s">
        <v>144</v>
      </c>
      <c r="E27" s="240"/>
      <c r="F27" s="243"/>
    </row>
    <row r="28" spans="1:12" x14ac:dyDescent="0.25">
      <c r="A28" s="68"/>
    </row>
    <row r="29" spans="1:12" ht="16.5" x14ac:dyDescent="0.25">
      <c r="A29" s="71" t="s">
        <v>209</v>
      </c>
      <c r="B29" s="376" t="s">
        <v>210</v>
      </c>
      <c r="C29" s="296"/>
      <c r="D29" s="296"/>
      <c r="E29" s="296"/>
      <c r="F29" s="296"/>
    </row>
    <row r="30" spans="1:12" x14ac:dyDescent="0.25">
      <c r="A30" s="68"/>
    </row>
    <row r="31" spans="1:12" ht="38.25" x14ac:dyDescent="0.25">
      <c r="A31" s="240" t="s">
        <v>0</v>
      </c>
      <c r="B31" s="240" t="s">
        <v>146</v>
      </c>
      <c r="C31" s="240" t="s">
        <v>211</v>
      </c>
      <c r="D31" s="108" t="s">
        <v>212</v>
      </c>
      <c r="E31" s="240" t="s">
        <v>222</v>
      </c>
      <c r="F31" s="243"/>
    </row>
    <row r="32" spans="1:12" x14ac:dyDescent="0.25">
      <c r="A32" s="240">
        <v>1</v>
      </c>
      <c r="B32" s="240">
        <v>2</v>
      </c>
      <c r="C32" s="240">
        <v>3</v>
      </c>
      <c r="D32" s="108">
        <v>4</v>
      </c>
      <c r="E32" s="240">
        <v>5</v>
      </c>
      <c r="F32" s="243"/>
    </row>
    <row r="33" spans="1:6" ht="28.5" customHeight="1" x14ac:dyDescent="0.25">
      <c r="A33" s="240">
        <v>1</v>
      </c>
      <c r="B33" s="230" t="s">
        <v>429</v>
      </c>
      <c r="C33" s="241">
        <v>179217</v>
      </c>
      <c r="D33" s="108">
        <v>1</v>
      </c>
      <c r="E33" s="241">
        <v>179217</v>
      </c>
      <c r="F33" s="243"/>
    </row>
    <row r="34" spans="1:6" x14ac:dyDescent="0.25">
      <c r="A34" s="359" t="s">
        <v>143</v>
      </c>
      <c r="B34" s="359"/>
      <c r="C34" s="240" t="s">
        <v>144</v>
      </c>
      <c r="D34" s="108" t="s">
        <v>144</v>
      </c>
      <c r="E34" s="209">
        <f>E33</f>
        <v>179217</v>
      </c>
      <c r="F34" s="243"/>
    </row>
    <row r="35" spans="1:6" x14ac:dyDescent="0.25">
      <c r="A35" s="68"/>
      <c r="E35" s="72"/>
    </row>
    <row r="36" spans="1:6" x14ac:dyDescent="0.25">
      <c r="A36" s="68"/>
      <c r="E36" s="27"/>
    </row>
    <row r="37" spans="1:6" ht="16.5" x14ac:dyDescent="0.25">
      <c r="A37" s="71" t="s">
        <v>213</v>
      </c>
      <c r="B37" s="376" t="s">
        <v>214</v>
      </c>
      <c r="C37" s="296"/>
      <c r="D37" s="296"/>
      <c r="E37" s="296"/>
      <c r="F37" s="296"/>
    </row>
    <row r="38" spans="1:6" ht="38.25" x14ac:dyDescent="0.25">
      <c r="A38" s="240" t="s">
        <v>0</v>
      </c>
      <c r="B38" s="240" t="s">
        <v>146</v>
      </c>
      <c r="C38" s="240" t="s">
        <v>211</v>
      </c>
      <c r="D38" s="108" t="s">
        <v>212</v>
      </c>
      <c r="E38" s="240" t="s">
        <v>222</v>
      </c>
      <c r="F38" s="243"/>
    </row>
    <row r="39" spans="1:6" x14ac:dyDescent="0.25">
      <c r="A39" s="240">
        <v>1</v>
      </c>
      <c r="B39" s="240">
        <v>2</v>
      </c>
      <c r="C39" s="240">
        <v>3</v>
      </c>
      <c r="D39" s="240">
        <v>4</v>
      </c>
      <c r="E39" s="240">
        <v>5</v>
      </c>
      <c r="F39" s="243"/>
    </row>
    <row r="40" spans="1:6" x14ac:dyDescent="0.25">
      <c r="A40" s="240">
        <v>1</v>
      </c>
      <c r="B40" s="230" t="s">
        <v>430</v>
      </c>
      <c r="C40" s="240">
        <v>3835</v>
      </c>
      <c r="D40" s="240">
        <v>1</v>
      </c>
      <c r="E40" s="241">
        <f>C40*D40</f>
        <v>3835</v>
      </c>
      <c r="F40" s="243"/>
    </row>
    <row r="41" spans="1:6" x14ac:dyDescent="0.25">
      <c r="A41" s="244">
        <v>2</v>
      </c>
      <c r="B41" s="230" t="s">
        <v>431</v>
      </c>
      <c r="C41" s="244">
        <v>26255</v>
      </c>
      <c r="D41" s="244">
        <v>3</v>
      </c>
      <c r="E41" s="245">
        <v>112812</v>
      </c>
      <c r="F41" s="246"/>
    </row>
    <row r="42" spans="1:6" x14ac:dyDescent="0.25">
      <c r="A42" s="359" t="s">
        <v>143</v>
      </c>
      <c r="B42" s="359"/>
      <c r="C42" s="240" t="s">
        <v>144</v>
      </c>
      <c r="D42" s="240" t="s">
        <v>5</v>
      </c>
      <c r="E42" s="233">
        <f>SUM(E40:E41)</f>
        <v>116647</v>
      </c>
      <c r="F42" s="27"/>
    </row>
    <row r="43" spans="1:6" x14ac:dyDescent="0.25">
      <c r="A43" s="68"/>
    </row>
    <row r="44" spans="1:6" ht="16.5" x14ac:dyDescent="0.25">
      <c r="A44" s="71" t="s">
        <v>215</v>
      </c>
      <c r="B44" s="376" t="s">
        <v>219</v>
      </c>
      <c r="C44" s="296"/>
      <c r="D44" s="296"/>
      <c r="E44" s="296"/>
      <c r="F44" s="296"/>
    </row>
    <row r="45" spans="1:6" x14ac:dyDescent="0.25">
      <c r="A45" s="351" t="s">
        <v>0</v>
      </c>
      <c r="B45" s="351" t="s">
        <v>146</v>
      </c>
      <c r="C45" s="351" t="s">
        <v>207</v>
      </c>
      <c r="D45" s="351" t="s">
        <v>216</v>
      </c>
      <c r="E45" s="240" t="s">
        <v>217</v>
      </c>
      <c r="F45" s="377"/>
    </row>
    <row r="46" spans="1:6" x14ac:dyDescent="0.25">
      <c r="A46" s="351"/>
      <c r="B46" s="351"/>
      <c r="C46" s="351"/>
      <c r="D46" s="351"/>
      <c r="E46" s="240" t="s">
        <v>218</v>
      </c>
      <c r="F46" s="378"/>
    </row>
    <row r="47" spans="1:6" x14ac:dyDescent="0.25">
      <c r="A47" s="240">
        <v>1</v>
      </c>
      <c r="B47" s="240">
        <v>2</v>
      </c>
      <c r="C47" s="240">
        <v>3</v>
      </c>
      <c r="D47" s="240">
        <v>4</v>
      </c>
      <c r="E47" s="240">
        <v>5</v>
      </c>
      <c r="F47" s="243"/>
    </row>
    <row r="48" spans="1:6" ht="25.5" x14ac:dyDescent="0.25">
      <c r="A48" s="240">
        <v>1</v>
      </c>
      <c r="B48" s="61" t="s">
        <v>432</v>
      </c>
      <c r="C48" s="240">
        <v>1</v>
      </c>
      <c r="D48" s="241">
        <v>320000</v>
      </c>
      <c r="E48" s="241">
        <v>320000</v>
      </c>
      <c r="F48" s="27"/>
    </row>
    <row r="49" spans="1:6" ht="25.5" x14ac:dyDescent="0.25">
      <c r="A49" s="244">
        <v>2</v>
      </c>
      <c r="B49" s="61" t="s">
        <v>433</v>
      </c>
      <c r="C49" s="244">
        <v>2</v>
      </c>
      <c r="D49" s="245">
        <v>190000</v>
      </c>
      <c r="E49" s="245">
        <v>380000</v>
      </c>
      <c r="F49" s="27"/>
    </row>
    <row r="50" spans="1:6" x14ac:dyDescent="0.25">
      <c r="A50" s="359" t="s">
        <v>143</v>
      </c>
      <c r="B50" s="359"/>
      <c r="C50" s="240"/>
      <c r="D50" s="241" t="s">
        <v>144</v>
      </c>
      <c r="E50" s="209">
        <f>E48+E49</f>
        <v>700000</v>
      </c>
      <c r="F50" s="27"/>
    </row>
    <row r="51" spans="1:6" x14ac:dyDescent="0.25">
      <c r="A51" s="68"/>
    </row>
    <row r="52" spans="1:6" ht="16.5" x14ac:dyDescent="0.25">
      <c r="A52" s="71" t="s">
        <v>221</v>
      </c>
      <c r="B52" s="376" t="s">
        <v>220</v>
      </c>
      <c r="C52" s="296"/>
      <c r="D52" s="296"/>
      <c r="E52" s="296"/>
      <c r="F52" s="296"/>
    </row>
    <row r="53" spans="1:6" x14ac:dyDescent="0.25">
      <c r="A53" s="351" t="s">
        <v>0</v>
      </c>
      <c r="B53" s="351" t="s">
        <v>146</v>
      </c>
      <c r="C53" s="351" t="s">
        <v>207</v>
      </c>
      <c r="D53" s="351" t="s">
        <v>216</v>
      </c>
      <c r="E53" s="240" t="s">
        <v>217</v>
      </c>
      <c r="F53" s="377"/>
    </row>
    <row r="54" spans="1:6" x14ac:dyDescent="0.25">
      <c r="A54" s="351"/>
      <c r="B54" s="351"/>
      <c r="C54" s="351"/>
      <c r="D54" s="351"/>
      <c r="E54" s="240" t="s">
        <v>218</v>
      </c>
      <c r="F54" s="378"/>
    </row>
    <row r="55" spans="1:6" x14ac:dyDescent="0.25">
      <c r="A55" s="240">
        <v>1</v>
      </c>
      <c r="B55" s="240">
        <v>2</v>
      </c>
      <c r="C55" s="240">
        <v>3</v>
      </c>
      <c r="D55" s="240">
        <v>4</v>
      </c>
      <c r="E55" s="240">
        <v>5</v>
      </c>
      <c r="F55" s="243"/>
    </row>
    <row r="56" spans="1:6" x14ac:dyDescent="0.25">
      <c r="A56" s="240"/>
      <c r="B56" s="234"/>
      <c r="C56" s="240"/>
      <c r="D56" s="241"/>
      <c r="E56" s="241"/>
      <c r="F56" s="243"/>
    </row>
    <row r="57" spans="1:6" x14ac:dyDescent="0.25">
      <c r="A57" s="359" t="s">
        <v>143</v>
      </c>
      <c r="B57" s="359"/>
      <c r="C57" s="240"/>
      <c r="D57" s="240" t="s">
        <v>144</v>
      </c>
      <c r="E57" s="209">
        <f>SUM(E56:E56)</f>
        <v>0</v>
      </c>
      <c r="F57" s="27"/>
    </row>
    <row r="58" spans="1:6" ht="16.5" x14ac:dyDescent="0.25">
      <c r="A58" s="71" t="s">
        <v>226</v>
      </c>
      <c r="B58" s="361" t="s">
        <v>227</v>
      </c>
      <c r="C58" s="356"/>
      <c r="D58" s="356"/>
      <c r="E58" s="356"/>
    </row>
    <row r="59" spans="1:6" x14ac:dyDescent="0.25">
      <c r="A59" s="68"/>
    </row>
    <row r="60" spans="1:6" ht="51" x14ac:dyDescent="0.25">
      <c r="A60" s="240" t="s">
        <v>0</v>
      </c>
      <c r="B60" s="240" t="s">
        <v>146</v>
      </c>
      <c r="C60" s="240" t="s">
        <v>176</v>
      </c>
      <c r="D60" s="240" t="s">
        <v>177</v>
      </c>
      <c r="E60" s="240" t="s">
        <v>178</v>
      </c>
      <c r="F60" s="243"/>
    </row>
    <row r="61" spans="1:6" x14ac:dyDescent="0.25">
      <c r="A61" s="240">
        <v>1</v>
      </c>
      <c r="B61" s="240">
        <v>2</v>
      </c>
      <c r="C61" s="240">
        <v>3</v>
      </c>
      <c r="D61" s="240">
        <v>4</v>
      </c>
      <c r="E61" s="240">
        <v>5</v>
      </c>
      <c r="F61" s="243"/>
    </row>
    <row r="62" spans="1:6" x14ac:dyDescent="0.25">
      <c r="A62" s="240"/>
      <c r="B62" s="61"/>
      <c r="C62" s="240"/>
      <c r="D62" s="240"/>
      <c r="E62" s="240"/>
      <c r="F62" s="27"/>
    </row>
    <row r="63" spans="1:6" x14ac:dyDescent="0.25">
      <c r="A63" s="359" t="s">
        <v>143</v>
      </c>
      <c r="B63" s="359"/>
      <c r="C63" s="240" t="s">
        <v>144</v>
      </c>
      <c r="D63" s="240" t="s">
        <v>144</v>
      </c>
      <c r="E63" s="240"/>
      <c r="F63" s="27"/>
    </row>
    <row r="65" spans="1:1" x14ac:dyDescent="0.25">
      <c r="A65" t="s">
        <v>282</v>
      </c>
    </row>
  </sheetData>
  <mergeCells count="31">
    <mergeCell ref="A57:B57"/>
    <mergeCell ref="B58:E58"/>
    <mergeCell ref="A63:B63"/>
    <mergeCell ref="A50:B50"/>
    <mergeCell ref="B52:F52"/>
    <mergeCell ref="A53:A54"/>
    <mergeCell ref="B53:B54"/>
    <mergeCell ref="C53:C54"/>
    <mergeCell ref="D53:D54"/>
    <mergeCell ref="F53:F54"/>
    <mergeCell ref="A34:B34"/>
    <mergeCell ref="B37:F37"/>
    <mergeCell ref="A42:B42"/>
    <mergeCell ref="B44:F44"/>
    <mergeCell ref="A45:A46"/>
    <mergeCell ref="B45:B46"/>
    <mergeCell ref="C45:C46"/>
    <mergeCell ref="D45:D46"/>
    <mergeCell ref="F45:F46"/>
    <mergeCell ref="B29:F29"/>
    <mergeCell ref="B1:F1"/>
    <mergeCell ref="A2:F2"/>
    <mergeCell ref="A3:F3"/>
    <mergeCell ref="B5:F5"/>
    <mergeCell ref="A9:B9"/>
    <mergeCell ref="B11:F11"/>
    <mergeCell ref="A15:B15"/>
    <mergeCell ref="B17:F17"/>
    <mergeCell ref="A21:B21"/>
    <mergeCell ref="B23:F23"/>
    <mergeCell ref="A27:B27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35"/>
  <sheetViews>
    <sheetView topLeftCell="A52" zoomScale="50" zoomScaleNormal="50" zoomScaleSheetLayoutView="41" zoomScalePageLayoutView="50" workbookViewId="0">
      <selection activeCell="E74" sqref="E74"/>
    </sheetView>
  </sheetViews>
  <sheetFormatPr defaultRowHeight="15" x14ac:dyDescent="0.25"/>
  <cols>
    <col min="1" max="1" width="50.28515625" customWidth="1"/>
    <col min="2" max="2" width="9.140625" customWidth="1"/>
    <col min="3" max="3" width="13.140625" customWidth="1"/>
    <col min="4" max="4" width="15.5703125" style="55" customWidth="1"/>
    <col min="5" max="5" width="15.140625" style="55" customWidth="1"/>
    <col min="6" max="6" width="14.5703125" style="55" customWidth="1"/>
    <col min="7" max="7" width="13" style="55" customWidth="1"/>
    <col min="8" max="12" width="13.85546875" style="55" customWidth="1"/>
    <col min="13" max="13" width="9.7109375" style="55" customWidth="1"/>
    <col min="14" max="14" width="15.5703125" style="55" customWidth="1"/>
    <col min="15" max="15" width="24.7109375" style="55" customWidth="1"/>
    <col min="16" max="17" width="13.7109375" style="55" customWidth="1"/>
    <col min="18" max="18" width="12.140625" style="55" customWidth="1"/>
    <col min="19" max="21" width="11.28515625" style="55" customWidth="1"/>
  </cols>
  <sheetData>
    <row r="1" spans="1:23" ht="30" customHeight="1" x14ac:dyDescent="0.3">
      <c r="T1" s="391"/>
      <c r="U1" s="392"/>
    </row>
    <row r="2" spans="1:23" ht="29.25" customHeight="1" x14ac:dyDescent="0.35">
      <c r="A2" s="398" t="s">
        <v>285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1"/>
    </row>
    <row r="3" spans="1:23" ht="30.75" customHeight="1" thickBot="1" x14ac:dyDescent="0.4">
      <c r="A3" s="396" t="s">
        <v>438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1"/>
    </row>
    <row r="4" spans="1:23" ht="24" customHeight="1" x14ac:dyDescent="0.25">
      <c r="A4" s="406" t="s">
        <v>1</v>
      </c>
      <c r="B4" s="410" t="s">
        <v>96</v>
      </c>
      <c r="C4" s="410" t="s">
        <v>252</v>
      </c>
      <c r="D4" s="408" t="s">
        <v>253</v>
      </c>
      <c r="E4" s="400" t="s">
        <v>254</v>
      </c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2"/>
      <c r="V4" s="2"/>
    </row>
    <row r="5" spans="1:23" ht="14.25" customHeight="1" x14ac:dyDescent="0.25">
      <c r="A5" s="407"/>
      <c r="B5" s="411"/>
      <c r="C5" s="411"/>
      <c r="D5" s="409"/>
      <c r="E5" s="403" t="s">
        <v>2</v>
      </c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5"/>
      <c r="V5" s="2"/>
    </row>
    <row r="6" spans="1:23" ht="33.75" customHeight="1" x14ac:dyDescent="0.25">
      <c r="A6" s="407"/>
      <c r="B6" s="411"/>
      <c r="C6" s="411"/>
      <c r="D6" s="409"/>
      <c r="E6" s="389" t="s">
        <v>286</v>
      </c>
      <c r="F6" s="422" t="s">
        <v>2</v>
      </c>
      <c r="G6" s="423"/>
      <c r="H6" s="404" t="s">
        <v>259</v>
      </c>
      <c r="I6" s="413" t="s">
        <v>2</v>
      </c>
      <c r="J6" s="390"/>
      <c r="K6" s="390"/>
      <c r="L6" s="381" t="s">
        <v>261</v>
      </c>
      <c r="M6" s="381" t="s">
        <v>262</v>
      </c>
      <c r="N6" s="390" t="s">
        <v>263</v>
      </c>
      <c r="O6" s="390"/>
      <c r="P6" s="390"/>
      <c r="Q6" s="390"/>
      <c r="R6" s="390"/>
      <c r="S6" s="390"/>
      <c r="T6" s="390"/>
      <c r="U6" s="395"/>
      <c r="V6" s="2"/>
    </row>
    <row r="7" spans="1:23" ht="18.75" customHeight="1" x14ac:dyDescent="0.25">
      <c r="A7" s="407"/>
      <c r="B7" s="411"/>
      <c r="C7" s="411"/>
      <c r="D7" s="409"/>
      <c r="E7" s="390"/>
      <c r="F7" s="424"/>
      <c r="G7" s="425"/>
      <c r="H7" s="390"/>
      <c r="I7" s="389" t="s">
        <v>287</v>
      </c>
      <c r="J7" s="389" t="s">
        <v>289</v>
      </c>
      <c r="K7" s="389" t="s">
        <v>290</v>
      </c>
      <c r="L7" s="381"/>
      <c r="M7" s="381"/>
      <c r="N7" s="381" t="s">
        <v>264</v>
      </c>
      <c r="O7" s="386" t="s">
        <v>265</v>
      </c>
      <c r="P7" s="387"/>
      <c r="Q7" s="387"/>
      <c r="R7" s="387"/>
      <c r="S7" s="387"/>
      <c r="T7" s="387"/>
      <c r="U7" s="388"/>
      <c r="V7" s="2"/>
    </row>
    <row r="8" spans="1:23" ht="189.75" customHeight="1" x14ac:dyDescent="0.25">
      <c r="A8" s="407"/>
      <c r="B8" s="412"/>
      <c r="C8" s="412"/>
      <c r="D8" s="409"/>
      <c r="E8" s="390"/>
      <c r="F8" s="178" t="s">
        <v>287</v>
      </c>
      <c r="G8" s="178" t="s">
        <v>288</v>
      </c>
      <c r="H8" s="390" t="s">
        <v>3</v>
      </c>
      <c r="I8" s="390"/>
      <c r="J8" s="390"/>
      <c r="K8" s="390"/>
      <c r="L8" s="381"/>
      <c r="M8" s="381"/>
      <c r="N8" s="381"/>
      <c r="O8" s="178" t="s">
        <v>245</v>
      </c>
      <c r="P8" s="178" t="s">
        <v>292</v>
      </c>
      <c r="Q8" s="178" t="s">
        <v>293</v>
      </c>
      <c r="R8" s="178" t="s">
        <v>243</v>
      </c>
      <c r="S8" s="178" t="s">
        <v>244</v>
      </c>
      <c r="T8" s="178" t="s">
        <v>247</v>
      </c>
      <c r="U8" s="76" t="s">
        <v>246</v>
      </c>
    </row>
    <row r="9" spans="1:23" ht="21" customHeight="1" x14ac:dyDescent="0.25">
      <c r="A9" s="88">
        <v>1</v>
      </c>
      <c r="B9" s="86">
        <v>2</v>
      </c>
      <c r="C9" s="86">
        <v>3</v>
      </c>
      <c r="D9" s="86">
        <v>4</v>
      </c>
      <c r="E9" s="86">
        <v>5</v>
      </c>
      <c r="F9" s="86" t="s">
        <v>256</v>
      </c>
      <c r="G9" s="87" t="s">
        <v>258</v>
      </c>
      <c r="H9" s="86">
        <v>6</v>
      </c>
      <c r="I9" s="86" t="s">
        <v>260</v>
      </c>
      <c r="J9" s="86" t="s">
        <v>267</v>
      </c>
      <c r="K9" s="86" t="s">
        <v>268</v>
      </c>
      <c r="L9" s="86">
        <v>7</v>
      </c>
      <c r="M9" s="86">
        <v>8</v>
      </c>
      <c r="N9" s="86">
        <v>9</v>
      </c>
      <c r="O9" s="86">
        <v>10</v>
      </c>
      <c r="P9" s="86">
        <v>11</v>
      </c>
      <c r="Q9" s="86">
        <v>12</v>
      </c>
      <c r="R9" s="86">
        <v>13</v>
      </c>
      <c r="S9" s="86">
        <v>14</v>
      </c>
      <c r="T9" s="86">
        <v>15</v>
      </c>
      <c r="U9" s="89">
        <v>16</v>
      </c>
      <c r="V9" s="3"/>
      <c r="W9" s="118"/>
    </row>
    <row r="10" spans="1:23" ht="18" customHeight="1" x14ac:dyDescent="0.25">
      <c r="A10" s="90" t="s">
        <v>309</v>
      </c>
      <c r="B10" s="83">
        <v>500</v>
      </c>
      <c r="C10" s="84" t="s">
        <v>5</v>
      </c>
      <c r="D10" s="96">
        <f>E10+H10+L10+N10</f>
        <v>873813.41</v>
      </c>
      <c r="E10" s="113">
        <f>F10+G10</f>
        <v>224875.72</v>
      </c>
      <c r="F10" s="183">
        <v>2361.0100000000002</v>
      </c>
      <c r="G10" s="183">
        <v>222514.71</v>
      </c>
      <c r="H10" s="96">
        <f>I10+J10+K10</f>
        <v>0</v>
      </c>
      <c r="I10" s="183"/>
      <c r="J10" s="183"/>
      <c r="K10" s="183"/>
      <c r="L10" s="183"/>
      <c r="M10" s="84" t="s">
        <v>5</v>
      </c>
      <c r="N10" s="96">
        <f>O10+P10+R10++Q10+S10+T10+U10</f>
        <v>648937.69000000006</v>
      </c>
      <c r="O10" s="183"/>
      <c r="P10" s="183">
        <v>647805.93000000005</v>
      </c>
      <c r="Q10" s="183"/>
      <c r="R10" s="183"/>
      <c r="S10" s="183"/>
      <c r="T10" s="183"/>
      <c r="U10" s="184">
        <v>1131.76</v>
      </c>
      <c r="V10" s="4"/>
    </row>
    <row r="11" spans="1:23" s="149" customFormat="1" ht="50.25" customHeight="1" x14ac:dyDescent="0.25">
      <c r="A11" s="147" t="s">
        <v>305</v>
      </c>
      <c r="B11" s="83">
        <v>510</v>
      </c>
      <c r="C11" s="84" t="s">
        <v>5</v>
      </c>
      <c r="D11" s="96">
        <f>E11+H11+L11+N11</f>
        <v>0</v>
      </c>
      <c r="E11" s="113">
        <f t="shared" ref="E11" si="0">F11+G11</f>
        <v>0</v>
      </c>
      <c r="F11" s="185"/>
      <c r="G11" s="185"/>
      <c r="H11" s="96">
        <f t="shared" ref="H11" si="1">I11+J11+K11</f>
        <v>0</v>
      </c>
      <c r="I11" s="185"/>
      <c r="J11" s="185"/>
      <c r="K11" s="185"/>
      <c r="L11" s="185"/>
      <c r="M11" s="84" t="s">
        <v>5</v>
      </c>
      <c r="N11" s="96">
        <f t="shared" ref="N11" si="2">O11+P11+R11++Q11+S11+T11+U11</f>
        <v>0</v>
      </c>
      <c r="O11" s="185"/>
      <c r="P11" s="185"/>
      <c r="Q11" s="185"/>
      <c r="R11" s="185"/>
      <c r="S11" s="185"/>
      <c r="T11" s="185"/>
      <c r="U11" s="186"/>
      <c r="V11" s="148"/>
    </row>
    <row r="12" spans="1:23" ht="23.25" customHeight="1" x14ac:dyDescent="0.25">
      <c r="A12" s="91" t="s">
        <v>92</v>
      </c>
      <c r="B12" s="83">
        <v>100</v>
      </c>
      <c r="C12" s="84" t="s">
        <v>5</v>
      </c>
      <c r="D12" s="96">
        <f>E12+H12+L12+N12</f>
        <v>26785155.710000001</v>
      </c>
      <c r="E12" s="113">
        <f>F12+G12</f>
        <v>20113291.710000001</v>
      </c>
      <c r="F12" s="81">
        <f>F14+F15+F16+F17+F18+F19+F13</f>
        <v>5541112</v>
      </c>
      <c r="G12" s="81">
        <f>G14+G15+G16+G17+G18+G19+G13</f>
        <v>14572179.710000001</v>
      </c>
      <c r="H12" s="96">
        <f>I12+J12+K12</f>
        <v>995864</v>
      </c>
      <c r="I12" s="81">
        <f>I17+I18</f>
        <v>995864</v>
      </c>
      <c r="J12" s="81">
        <f>J17+J18</f>
        <v>0</v>
      </c>
      <c r="K12" s="81">
        <f>K17+K18</f>
        <v>0</v>
      </c>
      <c r="L12" s="81">
        <f>L17+L18</f>
        <v>0</v>
      </c>
      <c r="M12" s="84" t="s">
        <v>5</v>
      </c>
      <c r="N12" s="96">
        <f t="shared" ref="N12:N19" si="3">O12+P12+R12++Q12+S12+T12+U12</f>
        <v>5676000</v>
      </c>
      <c r="O12" s="81">
        <f>O14+O24+O19</f>
        <v>0</v>
      </c>
      <c r="P12" s="81">
        <f>P14+P24+P19</f>
        <v>4500000</v>
      </c>
      <c r="Q12" s="81">
        <f>Q14+Q24+Q19</f>
        <v>605000</v>
      </c>
      <c r="R12" s="81">
        <f>R13+R24+R19</f>
        <v>0</v>
      </c>
      <c r="S12" s="81">
        <f>S13+S24+S19</f>
        <v>0</v>
      </c>
      <c r="T12" s="81">
        <f>T14+T24+T19+T18</f>
        <v>0</v>
      </c>
      <c r="U12" s="105">
        <f>U14+U24+U18+U19+U15+U16</f>
        <v>571000</v>
      </c>
      <c r="V12" s="4"/>
    </row>
    <row r="13" spans="1:23" ht="18.75" customHeight="1" x14ac:dyDescent="0.25">
      <c r="A13" s="91" t="s">
        <v>84</v>
      </c>
      <c r="B13" s="83">
        <v>110</v>
      </c>
      <c r="C13" s="84" t="s">
        <v>5</v>
      </c>
      <c r="D13" s="96">
        <f>E13+H13+L13+N13</f>
        <v>0</v>
      </c>
      <c r="E13" s="113">
        <f>F13+G13</f>
        <v>0</v>
      </c>
      <c r="F13" s="79"/>
      <c r="G13" s="32"/>
      <c r="H13" s="96">
        <f>I13+J13+K13</f>
        <v>0</v>
      </c>
      <c r="I13" s="82"/>
      <c r="J13" s="82"/>
      <c r="K13" s="82"/>
      <c r="L13" s="82"/>
      <c r="M13" s="84" t="s">
        <v>5</v>
      </c>
      <c r="N13" s="96">
        <f t="shared" si="3"/>
        <v>0</v>
      </c>
      <c r="O13" s="32"/>
      <c r="P13" s="48"/>
      <c r="Q13" s="32"/>
      <c r="R13" s="102"/>
      <c r="S13" s="112"/>
      <c r="T13" s="32"/>
      <c r="U13" s="43"/>
      <c r="V13" s="4"/>
    </row>
    <row r="14" spans="1:23" ht="18.75" customHeight="1" x14ac:dyDescent="0.25">
      <c r="A14" s="91" t="s">
        <v>85</v>
      </c>
      <c r="B14" s="83">
        <v>120</v>
      </c>
      <c r="C14" s="84" t="s">
        <v>5</v>
      </c>
      <c r="D14" s="96">
        <f t="shared" ref="D14:D25" si="4">E14+H14+L14+N14</f>
        <v>25838291.710000001</v>
      </c>
      <c r="E14" s="113">
        <f t="shared" ref="E14:E25" si="5">F14+G14</f>
        <v>20113291.710000001</v>
      </c>
      <c r="F14" s="110">
        <v>5541112</v>
      </c>
      <c r="G14" s="102">
        <v>14572179.710000001</v>
      </c>
      <c r="H14" s="96">
        <f t="shared" ref="H14:H25" si="6">I14+J14+K14</f>
        <v>0</v>
      </c>
      <c r="I14" s="80"/>
      <c r="J14" s="80"/>
      <c r="K14" s="80"/>
      <c r="L14" s="80"/>
      <c r="M14" s="84" t="s">
        <v>5</v>
      </c>
      <c r="N14" s="96">
        <f t="shared" si="3"/>
        <v>5725000</v>
      </c>
      <c r="O14" s="188"/>
      <c r="P14" s="102">
        <v>4550000</v>
      </c>
      <c r="Q14" s="102">
        <v>605000</v>
      </c>
      <c r="R14" s="188"/>
      <c r="S14" s="188"/>
      <c r="T14" s="102"/>
      <c r="U14" s="103">
        <v>570000</v>
      </c>
      <c r="V14" s="4"/>
    </row>
    <row r="15" spans="1:23" ht="36.75" customHeight="1" x14ac:dyDescent="0.25">
      <c r="A15" s="91" t="s">
        <v>86</v>
      </c>
      <c r="B15" s="83">
        <v>130</v>
      </c>
      <c r="C15" s="84" t="s">
        <v>5</v>
      </c>
      <c r="D15" s="96">
        <f t="shared" si="4"/>
        <v>0</v>
      </c>
      <c r="E15" s="113">
        <f t="shared" si="5"/>
        <v>0</v>
      </c>
      <c r="F15" s="32"/>
      <c r="G15" s="84"/>
      <c r="H15" s="96">
        <f t="shared" si="6"/>
        <v>0</v>
      </c>
      <c r="I15" s="82"/>
      <c r="J15" s="82"/>
      <c r="K15" s="82"/>
      <c r="L15" s="82"/>
      <c r="M15" s="84" t="s">
        <v>5</v>
      </c>
      <c r="N15" s="96">
        <f t="shared" si="3"/>
        <v>0</v>
      </c>
      <c r="O15" s="32"/>
      <c r="P15" s="32"/>
      <c r="Q15" s="32"/>
      <c r="R15" s="32"/>
      <c r="S15" s="32"/>
      <c r="T15" s="32"/>
      <c r="U15" s="104"/>
      <c r="V15" s="4"/>
    </row>
    <row r="16" spans="1:23" ht="93" customHeight="1" x14ac:dyDescent="0.25">
      <c r="A16" s="91" t="s">
        <v>87</v>
      </c>
      <c r="B16" s="83">
        <v>140</v>
      </c>
      <c r="C16" s="84" t="s">
        <v>5</v>
      </c>
      <c r="D16" s="96">
        <f t="shared" si="4"/>
        <v>0</v>
      </c>
      <c r="E16" s="113">
        <f t="shared" si="5"/>
        <v>0</v>
      </c>
      <c r="F16" s="32"/>
      <c r="G16" s="84"/>
      <c r="H16" s="96">
        <f t="shared" si="6"/>
        <v>0</v>
      </c>
      <c r="I16" s="82"/>
      <c r="J16" s="82"/>
      <c r="K16" s="82"/>
      <c r="L16" s="82"/>
      <c r="M16" s="84" t="s">
        <v>5</v>
      </c>
      <c r="N16" s="96">
        <f t="shared" si="3"/>
        <v>0</v>
      </c>
      <c r="O16" s="32"/>
      <c r="P16" s="32"/>
      <c r="Q16" s="32"/>
      <c r="R16" s="32"/>
      <c r="S16" s="32"/>
      <c r="T16" s="32"/>
      <c r="U16" s="104"/>
      <c r="V16" s="4"/>
    </row>
    <row r="17" spans="1:22" ht="42.75" customHeight="1" x14ac:dyDescent="0.25">
      <c r="A17" s="91" t="s">
        <v>266</v>
      </c>
      <c r="B17" s="83">
        <v>150</v>
      </c>
      <c r="C17" s="84" t="s">
        <v>5</v>
      </c>
      <c r="D17" s="96">
        <f t="shared" si="4"/>
        <v>995864</v>
      </c>
      <c r="E17" s="113">
        <f t="shared" si="5"/>
        <v>0</v>
      </c>
      <c r="F17" s="74"/>
      <c r="G17" s="84"/>
      <c r="H17" s="96">
        <f t="shared" si="6"/>
        <v>995864</v>
      </c>
      <c r="I17" s="111">
        <v>995864</v>
      </c>
      <c r="J17" s="111"/>
      <c r="K17" s="111"/>
      <c r="L17" s="111"/>
      <c r="M17" s="84" t="s">
        <v>5</v>
      </c>
      <c r="N17" s="96">
        <f t="shared" si="3"/>
        <v>0</v>
      </c>
      <c r="O17" s="74"/>
      <c r="P17" s="74"/>
      <c r="Q17" s="74"/>
      <c r="R17" s="74"/>
      <c r="S17" s="74"/>
      <c r="T17" s="74"/>
      <c r="U17" s="189"/>
      <c r="V17" s="4"/>
    </row>
    <row r="18" spans="1:22" ht="21" customHeight="1" x14ac:dyDescent="0.25">
      <c r="A18" s="91" t="s">
        <v>248</v>
      </c>
      <c r="B18" s="83">
        <v>160</v>
      </c>
      <c r="C18" s="84" t="s">
        <v>5</v>
      </c>
      <c r="D18" s="96">
        <f t="shared" si="4"/>
        <v>0</v>
      </c>
      <c r="E18" s="113">
        <f t="shared" si="5"/>
        <v>0</v>
      </c>
      <c r="F18" s="110"/>
      <c r="G18" s="110"/>
      <c r="H18" s="96">
        <f t="shared" si="6"/>
        <v>0</v>
      </c>
      <c r="I18" s="110"/>
      <c r="J18" s="110"/>
      <c r="K18" s="110"/>
      <c r="L18" s="110"/>
      <c r="M18" s="84" t="s">
        <v>5</v>
      </c>
      <c r="N18" s="96">
        <f t="shared" si="3"/>
        <v>0</v>
      </c>
      <c r="O18" s="191"/>
      <c r="P18" s="187"/>
      <c r="Q18" s="187"/>
      <c r="R18" s="187"/>
      <c r="S18" s="187"/>
      <c r="T18" s="102"/>
      <c r="U18" s="116"/>
      <c r="V18" s="4"/>
    </row>
    <row r="19" spans="1:22" ht="37.5" customHeight="1" x14ac:dyDescent="0.25">
      <c r="A19" s="91" t="s">
        <v>93</v>
      </c>
      <c r="B19" s="83">
        <v>180</v>
      </c>
      <c r="C19" s="84" t="s">
        <v>5</v>
      </c>
      <c r="D19" s="96">
        <f t="shared" si="4"/>
        <v>1000</v>
      </c>
      <c r="E19" s="113">
        <f t="shared" si="5"/>
        <v>0</v>
      </c>
      <c r="F19" s="32"/>
      <c r="G19" s="32"/>
      <c r="H19" s="96">
        <f t="shared" si="6"/>
        <v>0</v>
      </c>
      <c r="I19" s="32"/>
      <c r="J19" s="32"/>
      <c r="K19" s="32"/>
      <c r="L19" s="32"/>
      <c r="M19" s="84" t="s">
        <v>5</v>
      </c>
      <c r="N19" s="96">
        <f t="shared" si="3"/>
        <v>1000</v>
      </c>
      <c r="O19" s="80">
        <f>O20+O21+O22+O23</f>
        <v>0</v>
      </c>
      <c r="P19" s="80">
        <f>P20+P21+P22+P23</f>
        <v>0</v>
      </c>
      <c r="Q19" s="80">
        <f t="shared" ref="Q19:T19" si="7">Q20+Q21+Q22+Q23</f>
        <v>0</v>
      </c>
      <c r="R19" s="80">
        <f t="shared" si="7"/>
        <v>0</v>
      </c>
      <c r="S19" s="80">
        <f t="shared" si="7"/>
        <v>0</v>
      </c>
      <c r="T19" s="80">
        <f t="shared" si="7"/>
        <v>0</v>
      </c>
      <c r="U19" s="190">
        <f>U20+U21+U22+U23</f>
        <v>1000</v>
      </c>
      <c r="V19" s="4"/>
    </row>
    <row r="20" spans="1:22" ht="16.5" customHeight="1" x14ac:dyDescent="0.25">
      <c r="A20" s="91" t="s">
        <v>88</v>
      </c>
      <c r="B20" s="83">
        <v>181</v>
      </c>
      <c r="C20" s="84" t="s">
        <v>5</v>
      </c>
      <c r="D20" s="96">
        <f t="shared" si="4"/>
        <v>0</v>
      </c>
      <c r="E20" s="113">
        <f t="shared" si="5"/>
        <v>0</v>
      </c>
      <c r="F20" s="32"/>
      <c r="G20" s="84"/>
      <c r="H20" s="96">
        <f t="shared" si="6"/>
        <v>0</v>
      </c>
      <c r="I20" s="82"/>
      <c r="J20" s="82"/>
      <c r="K20" s="82"/>
      <c r="L20" s="82"/>
      <c r="M20" s="84" t="s">
        <v>5</v>
      </c>
      <c r="N20" s="96">
        <f t="shared" ref="N20:N22" si="8">O20+P20+R20++Q20+S20+T20+U20</f>
        <v>0</v>
      </c>
      <c r="O20" s="120"/>
      <c r="P20" s="120"/>
      <c r="Q20" s="120"/>
      <c r="R20" s="120"/>
      <c r="S20" s="120"/>
      <c r="T20" s="120"/>
      <c r="U20" s="119"/>
      <c r="V20" s="4"/>
    </row>
    <row r="21" spans="1:22" ht="16.5" customHeight="1" x14ac:dyDescent="0.25">
      <c r="A21" s="91" t="s">
        <v>89</v>
      </c>
      <c r="B21" s="83">
        <v>182</v>
      </c>
      <c r="C21" s="84" t="s">
        <v>5</v>
      </c>
      <c r="D21" s="96">
        <f t="shared" si="4"/>
        <v>0</v>
      </c>
      <c r="E21" s="113">
        <f t="shared" si="5"/>
        <v>0</v>
      </c>
      <c r="F21" s="32"/>
      <c r="G21" s="84"/>
      <c r="H21" s="96">
        <f t="shared" si="6"/>
        <v>0</v>
      </c>
      <c r="I21" s="82"/>
      <c r="J21" s="82"/>
      <c r="K21" s="82"/>
      <c r="L21" s="82"/>
      <c r="M21" s="84" t="s">
        <v>5</v>
      </c>
      <c r="N21" s="96">
        <f>O21+P21+R21++Q21+S21+T21+U21</f>
        <v>0</v>
      </c>
      <c r="O21" s="120"/>
      <c r="P21" s="120"/>
      <c r="Q21" s="120"/>
      <c r="R21" s="120"/>
      <c r="S21" s="120"/>
      <c r="T21" s="120"/>
      <c r="U21" s="119"/>
      <c r="V21" s="4"/>
    </row>
    <row r="22" spans="1:22" ht="16.5" customHeight="1" x14ac:dyDescent="0.25">
      <c r="A22" s="91" t="s">
        <v>90</v>
      </c>
      <c r="B22" s="83">
        <v>183</v>
      </c>
      <c r="C22" s="84" t="s">
        <v>5</v>
      </c>
      <c r="D22" s="96">
        <f t="shared" si="4"/>
        <v>0</v>
      </c>
      <c r="E22" s="113">
        <f t="shared" si="5"/>
        <v>0</v>
      </c>
      <c r="F22" s="32"/>
      <c r="G22" s="84"/>
      <c r="H22" s="96">
        <f t="shared" si="6"/>
        <v>0</v>
      </c>
      <c r="I22" s="82"/>
      <c r="J22" s="82"/>
      <c r="K22" s="82"/>
      <c r="L22" s="82"/>
      <c r="M22" s="84" t="s">
        <v>5</v>
      </c>
      <c r="N22" s="96">
        <f t="shared" si="8"/>
        <v>0</v>
      </c>
      <c r="O22" s="120"/>
      <c r="P22" s="120"/>
      <c r="Q22" s="120"/>
      <c r="R22" s="120"/>
      <c r="S22" s="120"/>
      <c r="T22" s="120"/>
      <c r="U22" s="119"/>
      <c r="V22" s="4"/>
    </row>
    <row r="23" spans="1:22" ht="16.5" customHeight="1" x14ac:dyDescent="0.25">
      <c r="A23" s="91" t="s">
        <v>91</v>
      </c>
      <c r="B23" s="83">
        <v>184</v>
      </c>
      <c r="C23" s="84" t="s">
        <v>5</v>
      </c>
      <c r="D23" s="96">
        <f t="shared" si="4"/>
        <v>1000</v>
      </c>
      <c r="E23" s="113">
        <f t="shared" si="5"/>
        <v>0</v>
      </c>
      <c r="F23" s="32"/>
      <c r="G23" s="84"/>
      <c r="H23" s="96">
        <f t="shared" si="6"/>
        <v>0</v>
      </c>
      <c r="I23" s="82"/>
      <c r="J23" s="82"/>
      <c r="K23" s="82"/>
      <c r="L23" s="82"/>
      <c r="M23" s="84" t="s">
        <v>5</v>
      </c>
      <c r="N23" s="96">
        <f>O23+P23+R23++Q23+S23+T23+U23</f>
        <v>1000</v>
      </c>
      <c r="O23" s="120"/>
      <c r="P23" s="120"/>
      <c r="Q23" s="120"/>
      <c r="R23" s="120"/>
      <c r="S23" s="120"/>
      <c r="T23" s="120"/>
      <c r="U23" s="119">
        <v>1000</v>
      </c>
      <c r="V23" s="4"/>
    </row>
    <row r="24" spans="1:22" ht="60" customHeight="1" x14ac:dyDescent="0.25">
      <c r="A24" s="115" t="s">
        <v>294</v>
      </c>
      <c r="B24" s="85">
        <v>185</v>
      </c>
      <c r="C24" s="84" t="s">
        <v>5</v>
      </c>
      <c r="D24" s="96">
        <f t="shared" si="4"/>
        <v>-50000</v>
      </c>
      <c r="E24" s="113">
        <f t="shared" si="5"/>
        <v>0</v>
      </c>
      <c r="F24" s="33"/>
      <c r="G24" s="84"/>
      <c r="H24" s="96">
        <f t="shared" si="6"/>
        <v>0</v>
      </c>
      <c r="I24" s="82"/>
      <c r="J24" s="82"/>
      <c r="K24" s="82"/>
      <c r="L24" s="82"/>
      <c r="M24" s="84" t="s">
        <v>5</v>
      </c>
      <c r="N24" s="96">
        <f>O24+P24+R24++Q24+S24+T24+U24</f>
        <v>-50000</v>
      </c>
      <c r="O24" s="120"/>
      <c r="P24" s="120">
        <v>-50000</v>
      </c>
      <c r="Q24" s="120"/>
      <c r="R24" s="120"/>
      <c r="S24" s="120"/>
      <c r="T24" s="120"/>
      <c r="U24" s="119">
        <v>0</v>
      </c>
      <c r="V24" s="4"/>
    </row>
    <row r="25" spans="1:22" ht="31.5" customHeight="1" thickBot="1" x14ac:dyDescent="0.3">
      <c r="A25" s="92" t="s">
        <v>291</v>
      </c>
      <c r="B25" s="93">
        <v>186</v>
      </c>
      <c r="C25" s="94" t="s">
        <v>5</v>
      </c>
      <c r="D25" s="97">
        <f t="shared" si="4"/>
        <v>27658969.119999997</v>
      </c>
      <c r="E25" s="114">
        <f t="shared" si="5"/>
        <v>20338167.43</v>
      </c>
      <c r="F25" s="75">
        <f>F10+F12</f>
        <v>5543473.0099999998</v>
      </c>
      <c r="G25" s="75">
        <f>G10+G12</f>
        <v>14794694.420000002</v>
      </c>
      <c r="H25" s="97">
        <f t="shared" si="6"/>
        <v>995864</v>
      </c>
      <c r="I25" s="75">
        <f>I10+I12</f>
        <v>995864</v>
      </c>
      <c r="J25" s="75">
        <f>J10+J12</f>
        <v>0</v>
      </c>
      <c r="K25" s="75">
        <f>K10+K12</f>
        <v>0</v>
      </c>
      <c r="L25" s="75">
        <f>L10+L12</f>
        <v>0</v>
      </c>
      <c r="M25" s="94" t="s">
        <v>5</v>
      </c>
      <c r="N25" s="97">
        <f>O25+P25+R25++Q25+S25+T25+U25</f>
        <v>6324937.6899999995</v>
      </c>
      <c r="O25" s="75">
        <f>O10+O12</f>
        <v>0</v>
      </c>
      <c r="P25" s="75">
        <f t="shared" ref="P25:S25" si="9">P10+P12</f>
        <v>5147805.93</v>
      </c>
      <c r="Q25" s="75">
        <f t="shared" si="9"/>
        <v>605000</v>
      </c>
      <c r="R25" s="75">
        <f t="shared" si="9"/>
        <v>0</v>
      </c>
      <c r="S25" s="75">
        <f t="shared" si="9"/>
        <v>0</v>
      </c>
      <c r="T25" s="75">
        <f>T10+T12</f>
        <v>0</v>
      </c>
      <c r="U25" s="179">
        <f>U10+U12</f>
        <v>572131.76</v>
      </c>
      <c r="V25" s="1"/>
    </row>
    <row r="26" spans="1:22" ht="19.5" customHeight="1" x14ac:dyDescent="0.25">
      <c r="A26" s="34"/>
      <c r="B26" s="34"/>
      <c r="C26" s="34"/>
      <c r="D26" s="336"/>
      <c r="E26" s="337"/>
      <c r="F26" s="337"/>
      <c r="G26" s="337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46"/>
      <c r="U26" s="47"/>
      <c r="V26" s="1"/>
    </row>
    <row r="27" spans="1:22" ht="36" customHeight="1" x14ac:dyDescent="0.25">
      <c r="A27" s="34"/>
      <c r="B27" s="34"/>
      <c r="C27" s="34"/>
      <c r="D27" s="336"/>
      <c r="E27" s="337"/>
      <c r="F27" s="337"/>
      <c r="G27" s="337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46"/>
      <c r="U27" s="47"/>
      <c r="V27" s="1"/>
    </row>
    <row r="28" spans="1:22" ht="33.75" customHeight="1" x14ac:dyDescent="0.25">
      <c r="A28" s="34"/>
      <c r="B28" s="34"/>
      <c r="C28" s="34"/>
      <c r="D28" s="44"/>
      <c r="E28" s="45"/>
      <c r="F28" s="45"/>
      <c r="G28" s="45"/>
      <c r="H28" s="46"/>
      <c r="I28" s="77"/>
      <c r="J28" s="77"/>
      <c r="K28" s="77"/>
      <c r="L28" s="77"/>
      <c r="M28" s="77"/>
      <c r="N28" s="77"/>
      <c r="O28" s="46"/>
      <c r="P28" s="46"/>
      <c r="Q28" s="109"/>
      <c r="R28" s="46"/>
      <c r="S28" s="46"/>
      <c r="T28" s="46"/>
      <c r="U28" s="47"/>
      <c r="V28" s="1"/>
    </row>
    <row r="29" spans="1:22" ht="31.5" customHeight="1" x14ac:dyDescent="0.25">
      <c r="A29" s="34"/>
      <c r="B29" s="34"/>
      <c r="C29" s="34"/>
      <c r="D29" s="44"/>
      <c r="E29" s="45"/>
      <c r="F29" s="45"/>
      <c r="G29" s="45"/>
      <c r="H29" s="46"/>
      <c r="I29" s="77"/>
      <c r="J29" s="77"/>
      <c r="K29" s="77"/>
      <c r="L29" s="77"/>
      <c r="M29" s="77"/>
      <c r="N29" s="77"/>
      <c r="O29" s="46"/>
      <c r="P29" s="46"/>
      <c r="Q29" s="109"/>
      <c r="R29" s="46"/>
      <c r="S29" s="46"/>
      <c r="T29" s="46"/>
      <c r="U29" s="47"/>
      <c r="V29" s="1"/>
    </row>
    <row r="30" spans="1:22" ht="36" customHeight="1" x14ac:dyDescent="0.25">
      <c r="A30" s="34"/>
      <c r="B30" s="34"/>
      <c r="C30" s="34"/>
      <c r="D30" s="44"/>
      <c r="E30" s="45"/>
      <c r="F30" s="45"/>
      <c r="G30" s="45"/>
      <c r="H30" s="46"/>
      <c r="I30" s="77"/>
      <c r="J30" s="77"/>
      <c r="K30" s="77"/>
      <c r="L30" s="77"/>
      <c r="M30" s="77"/>
      <c r="N30" s="77"/>
      <c r="O30" s="46"/>
      <c r="P30" s="46"/>
      <c r="Q30" s="109"/>
      <c r="R30" s="46"/>
      <c r="S30" s="46"/>
      <c r="T30" s="46"/>
      <c r="U30" s="47"/>
      <c r="V30" s="1"/>
    </row>
    <row r="31" spans="1:22" ht="58.5" customHeight="1" x14ac:dyDescent="0.25">
      <c r="A31" s="34"/>
      <c r="B31" s="34"/>
      <c r="C31" s="34"/>
      <c r="D31" s="336"/>
      <c r="E31" s="337"/>
      <c r="F31" s="337"/>
      <c r="G31" s="337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46"/>
      <c r="U31" s="47"/>
      <c r="V31" s="1"/>
    </row>
    <row r="32" spans="1:22" ht="152.25" customHeight="1" x14ac:dyDescent="0.25">
      <c r="A32" s="35"/>
      <c r="B32" s="35"/>
      <c r="C32" s="35"/>
      <c r="D32" s="421"/>
      <c r="E32" s="421"/>
      <c r="F32" s="421"/>
      <c r="G32" s="421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1"/>
    </row>
    <row r="33" spans="1:22" ht="54" customHeight="1" x14ac:dyDescent="0.35">
      <c r="A33" s="36"/>
      <c r="B33" s="36"/>
      <c r="C33" s="36"/>
      <c r="D33" s="337"/>
      <c r="E33" s="337"/>
      <c r="F33" s="337"/>
      <c r="G33" s="337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46"/>
      <c r="U33" s="47"/>
      <c r="V33" s="1"/>
    </row>
    <row r="34" spans="1:22" ht="44.25" customHeight="1" thickBot="1" x14ac:dyDescent="0.4">
      <c r="A34" s="36"/>
      <c r="B34" s="36"/>
      <c r="C34" s="36"/>
      <c r="D34" s="337"/>
      <c r="E34" s="337"/>
      <c r="F34" s="337"/>
      <c r="G34" s="337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46"/>
      <c r="U34" s="47"/>
      <c r="V34" s="1"/>
    </row>
    <row r="35" spans="1:22" s="78" customFormat="1" ht="36" customHeight="1" x14ac:dyDescent="0.25">
      <c r="A35" s="415" t="s">
        <v>1</v>
      </c>
      <c r="B35" s="379" t="s">
        <v>96</v>
      </c>
      <c r="C35" s="379" t="s">
        <v>252</v>
      </c>
      <c r="D35" s="420" t="s">
        <v>253</v>
      </c>
      <c r="E35" s="382" t="s">
        <v>254</v>
      </c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4"/>
      <c r="V35" s="95"/>
    </row>
    <row r="36" spans="1:22" s="78" customFormat="1" ht="36" customHeight="1" x14ac:dyDescent="0.25">
      <c r="A36" s="416"/>
      <c r="B36" s="330"/>
      <c r="C36" s="330"/>
      <c r="D36" s="332"/>
      <c r="E36" s="333" t="s">
        <v>2</v>
      </c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80"/>
      <c r="V36" s="95"/>
    </row>
    <row r="37" spans="1:22" s="78" customFormat="1" ht="36" customHeight="1" x14ac:dyDescent="0.25">
      <c r="A37" s="416"/>
      <c r="B37" s="330"/>
      <c r="C37" s="330"/>
      <c r="D37" s="332"/>
      <c r="E37" s="334" t="s">
        <v>286</v>
      </c>
      <c r="F37" s="414" t="s">
        <v>2</v>
      </c>
      <c r="G37" s="326"/>
      <c r="H37" s="325" t="s">
        <v>259</v>
      </c>
      <c r="I37" s="385" t="s">
        <v>2</v>
      </c>
      <c r="J37" s="326"/>
      <c r="K37" s="326"/>
      <c r="L37" s="335" t="s">
        <v>261</v>
      </c>
      <c r="M37" s="335" t="s">
        <v>262</v>
      </c>
      <c r="N37" s="326" t="s">
        <v>263</v>
      </c>
      <c r="O37" s="326"/>
      <c r="P37" s="326"/>
      <c r="Q37" s="326"/>
      <c r="R37" s="326"/>
      <c r="S37" s="326"/>
      <c r="T37" s="326"/>
      <c r="U37" s="380"/>
      <c r="V37" s="95"/>
    </row>
    <row r="38" spans="1:22" s="78" customFormat="1" ht="36" customHeight="1" x14ac:dyDescent="0.25">
      <c r="A38" s="416"/>
      <c r="B38" s="330"/>
      <c r="C38" s="330"/>
      <c r="D38" s="332"/>
      <c r="E38" s="326"/>
      <c r="F38" s="326"/>
      <c r="G38" s="326"/>
      <c r="H38" s="326"/>
      <c r="I38" s="334" t="s">
        <v>287</v>
      </c>
      <c r="J38" s="334" t="s">
        <v>289</v>
      </c>
      <c r="K38" s="334" t="s">
        <v>290</v>
      </c>
      <c r="L38" s="335"/>
      <c r="M38" s="335"/>
      <c r="N38" s="335" t="s">
        <v>264</v>
      </c>
      <c r="O38" s="414" t="s">
        <v>265</v>
      </c>
      <c r="P38" s="418"/>
      <c r="Q38" s="418"/>
      <c r="R38" s="418"/>
      <c r="S38" s="418"/>
      <c r="T38" s="418"/>
      <c r="U38" s="419"/>
      <c r="V38" s="95"/>
    </row>
    <row r="39" spans="1:22" s="78" customFormat="1" ht="187.5" customHeight="1" x14ac:dyDescent="0.25">
      <c r="A39" s="416"/>
      <c r="B39" s="331"/>
      <c r="C39" s="331"/>
      <c r="D39" s="332"/>
      <c r="E39" s="326"/>
      <c r="F39" s="180" t="s">
        <v>287</v>
      </c>
      <c r="G39" s="180" t="s">
        <v>288</v>
      </c>
      <c r="H39" s="326" t="s">
        <v>3</v>
      </c>
      <c r="I39" s="326"/>
      <c r="J39" s="326"/>
      <c r="K39" s="326"/>
      <c r="L39" s="335"/>
      <c r="M39" s="335"/>
      <c r="N39" s="335"/>
      <c r="O39" s="180" t="s">
        <v>245</v>
      </c>
      <c r="P39" s="180" t="s">
        <v>292</v>
      </c>
      <c r="Q39" s="180" t="s">
        <v>293</v>
      </c>
      <c r="R39" s="180" t="s">
        <v>243</v>
      </c>
      <c r="S39" s="180" t="s">
        <v>244</v>
      </c>
      <c r="T39" s="180" t="s">
        <v>247</v>
      </c>
      <c r="U39" s="162" t="s">
        <v>246</v>
      </c>
      <c r="V39" s="3"/>
    </row>
    <row r="40" spans="1:22" ht="18" customHeight="1" x14ac:dyDescent="0.25">
      <c r="A40" s="163">
        <v>1</v>
      </c>
      <c r="B40" s="123">
        <v>2</v>
      </c>
      <c r="C40" s="123">
        <v>3</v>
      </c>
      <c r="D40" s="123">
        <v>4</v>
      </c>
      <c r="E40" s="123">
        <v>5</v>
      </c>
      <c r="F40" s="123" t="s">
        <v>256</v>
      </c>
      <c r="G40" s="124" t="s">
        <v>258</v>
      </c>
      <c r="H40" s="123">
        <v>6</v>
      </c>
      <c r="I40" s="123" t="s">
        <v>260</v>
      </c>
      <c r="J40" s="123" t="s">
        <v>267</v>
      </c>
      <c r="K40" s="123" t="s">
        <v>268</v>
      </c>
      <c r="L40" s="123">
        <v>7</v>
      </c>
      <c r="M40" s="123">
        <v>8</v>
      </c>
      <c r="N40" s="123">
        <v>9</v>
      </c>
      <c r="O40" s="123">
        <v>10</v>
      </c>
      <c r="P40" s="123">
        <v>11</v>
      </c>
      <c r="Q40" s="123">
        <v>12</v>
      </c>
      <c r="R40" s="123">
        <v>13</v>
      </c>
      <c r="S40" s="123">
        <v>14</v>
      </c>
      <c r="T40" s="123">
        <v>15</v>
      </c>
      <c r="U40" s="164">
        <v>16</v>
      </c>
      <c r="V40" s="4"/>
    </row>
    <row r="41" spans="1:22" ht="22.5" customHeight="1" x14ac:dyDescent="0.25">
      <c r="A41" s="165" t="s">
        <v>269</v>
      </c>
      <c r="B41" s="126">
        <v>200</v>
      </c>
      <c r="C41" s="127" t="s">
        <v>5</v>
      </c>
      <c r="D41" s="128">
        <f>E41+H41+N41+L41</f>
        <v>27658969.119999997</v>
      </c>
      <c r="E41" s="129">
        <f>F41+G41</f>
        <v>20338167.43</v>
      </c>
      <c r="F41" s="129">
        <f>F42+F45+F46+F47+F48+F54+F55+F58+F77+F80</f>
        <v>5543473.0099999998</v>
      </c>
      <c r="G41" s="129">
        <f>G42+G45+G46+G47+G48+G54+G55+G58+G77+G80</f>
        <v>14794694.42</v>
      </c>
      <c r="H41" s="128">
        <f>I41+J41+K41</f>
        <v>995864</v>
      </c>
      <c r="I41" s="129">
        <f>I42+I45+I46+I47+I48+I54+I55+I58+I77+I80</f>
        <v>995864</v>
      </c>
      <c r="J41" s="129">
        <f>J42+J45+J46+J47+J48+J54+J55+J58+J77+J80</f>
        <v>0</v>
      </c>
      <c r="K41" s="129">
        <f>K42+K45+K46+K47+K48+K54+K55+K58+K77+K80</f>
        <v>0</v>
      </c>
      <c r="L41" s="129">
        <f>L42+L45+L46+L47+L48+L54+L55+L58+L77+L80</f>
        <v>0</v>
      </c>
      <c r="M41" s="127" t="s">
        <v>5</v>
      </c>
      <c r="N41" s="128">
        <f>O41+P41+Q41+R41+S41+T41+U41</f>
        <v>6324937.6899999995</v>
      </c>
      <c r="O41" s="129">
        <f t="shared" ref="O41:U41" si="10">O42+O45+O46+O47+O48+O54+O55+O58+O77+O80</f>
        <v>0</v>
      </c>
      <c r="P41" s="129">
        <f t="shared" si="10"/>
        <v>5147805.93</v>
      </c>
      <c r="Q41" s="129">
        <f>Q42+Q45+Q46+Q47+Q48+Q54+Q55+Q58+Q77+Q80</f>
        <v>605000</v>
      </c>
      <c r="R41" s="129">
        <f t="shared" si="10"/>
        <v>0</v>
      </c>
      <c r="S41" s="129">
        <f t="shared" si="10"/>
        <v>0</v>
      </c>
      <c r="T41" s="129">
        <f t="shared" si="10"/>
        <v>0</v>
      </c>
      <c r="U41" s="166">
        <f t="shared" si="10"/>
        <v>572131.76</v>
      </c>
      <c r="V41" s="4"/>
    </row>
    <row r="42" spans="1:22" ht="18" customHeight="1" x14ac:dyDescent="0.25">
      <c r="A42" s="165" t="s">
        <v>270</v>
      </c>
      <c r="B42" s="126">
        <v>210</v>
      </c>
      <c r="C42" s="127"/>
      <c r="D42" s="128">
        <f t="shared" ref="D42:D82" si="11">E42+H42+N42+L42</f>
        <v>17517024</v>
      </c>
      <c r="E42" s="129">
        <f t="shared" ref="E42:E82" si="12">F42+G42</f>
        <v>17110800</v>
      </c>
      <c r="F42" s="129">
        <f>F43</f>
        <v>2734200</v>
      </c>
      <c r="G42" s="129">
        <f>G43</f>
        <v>14376600</v>
      </c>
      <c r="H42" s="128">
        <f t="shared" ref="H42:H82" si="13">I42+J42+K42</f>
        <v>0</v>
      </c>
      <c r="I42" s="129">
        <f>I43</f>
        <v>0</v>
      </c>
      <c r="J42" s="129">
        <f>J43</f>
        <v>0</v>
      </c>
      <c r="K42" s="129">
        <f>K43</f>
        <v>0</v>
      </c>
      <c r="L42" s="129">
        <f>L43</f>
        <v>0</v>
      </c>
      <c r="M42" s="127" t="s">
        <v>5</v>
      </c>
      <c r="N42" s="128">
        <f t="shared" ref="N42:N82" si="14">O42+P42+Q42+R42+S42+T42+U42</f>
        <v>406224</v>
      </c>
      <c r="O42" s="129">
        <f t="shared" ref="O42:U42" si="15">O43</f>
        <v>0</v>
      </c>
      <c r="P42" s="129">
        <f t="shared" si="15"/>
        <v>0</v>
      </c>
      <c r="Q42" s="129">
        <f t="shared" si="15"/>
        <v>406224</v>
      </c>
      <c r="R42" s="129">
        <f t="shared" si="15"/>
        <v>0</v>
      </c>
      <c r="S42" s="129">
        <f t="shared" si="15"/>
        <v>0</v>
      </c>
      <c r="T42" s="129">
        <f t="shared" si="15"/>
        <v>0</v>
      </c>
      <c r="U42" s="166">
        <f t="shared" si="15"/>
        <v>0</v>
      </c>
      <c r="V42" s="4"/>
    </row>
    <row r="43" spans="1:22" ht="42.75" customHeight="1" x14ac:dyDescent="0.25">
      <c r="A43" s="165" t="s">
        <v>271</v>
      </c>
      <c r="B43" s="126">
        <v>211</v>
      </c>
      <c r="C43" s="127"/>
      <c r="D43" s="128">
        <f t="shared" si="11"/>
        <v>17517024</v>
      </c>
      <c r="E43" s="129">
        <f t="shared" si="12"/>
        <v>17110800</v>
      </c>
      <c r="F43" s="154">
        <v>2734200</v>
      </c>
      <c r="G43" s="155">
        <v>14376600</v>
      </c>
      <c r="H43" s="128">
        <f t="shared" si="13"/>
        <v>0</v>
      </c>
      <c r="I43" s="155"/>
      <c r="J43" s="155"/>
      <c r="K43" s="155"/>
      <c r="L43" s="155"/>
      <c r="M43" s="127" t="s">
        <v>5</v>
      </c>
      <c r="N43" s="128">
        <f t="shared" si="14"/>
        <v>406224</v>
      </c>
      <c r="O43" s="155"/>
      <c r="P43" s="155"/>
      <c r="Q43" s="155">
        <v>406224</v>
      </c>
      <c r="R43" s="155"/>
      <c r="S43" s="155"/>
      <c r="T43" s="155"/>
      <c r="U43" s="167"/>
      <c r="V43" s="4"/>
    </row>
    <row r="44" spans="1:22" ht="19.5" customHeight="1" x14ac:dyDescent="0.25">
      <c r="A44" s="165" t="s">
        <v>272</v>
      </c>
      <c r="B44" s="126" t="s">
        <v>295</v>
      </c>
      <c r="C44" s="127"/>
      <c r="D44" s="128">
        <f t="shared" si="11"/>
        <v>13441200</v>
      </c>
      <c r="E44" s="129">
        <f t="shared" si="12"/>
        <v>13129200</v>
      </c>
      <c r="F44" s="154">
        <v>2100000</v>
      </c>
      <c r="G44" s="155">
        <v>11029200</v>
      </c>
      <c r="H44" s="128">
        <f t="shared" si="13"/>
        <v>0</v>
      </c>
      <c r="I44" s="155"/>
      <c r="J44" s="155"/>
      <c r="K44" s="155"/>
      <c r="L44" s="155"/>
      <c r="M44" s="127" t="s">
        <v>5</v>
      </c>
      <c r="N44" s="128">
        <f t="shared" si="14"/>
        <v>312000</v>
      </c>
      <c r="O44" s="155"/>
      <c r="P44" s="155"/>
      <c r="Q44" s="155">
        <v>312000</v>
      </c>
      <c r="R44" s="155"/>
      <c r="S44" s="155"/>
      <c r="T44" s="155"/>
      <c r="U44" s="167"/>
      <c r="V44" s="4"/>
    </row>
    <row r="45" spans="1:22" ht="35.25" customHeight="1" x14ac:dyDescent="0.25">
      <c r="A45" s="165" t="s">
        <v>277</v>
      </c>
      <c r="B45" s="126">
        <v>212</v>
      </c>
      <c r="C45" s="127"/>
      <c r="D45" s="128">
        <f t="shared" si="11"/>
        <v>67200</v>
      </c>
      <c r="E45" s="129">
        <f t="shared" si="12"/>
        <v>67200</v>
      </c>
      <c r="F45" s="154">
        <v>63000</v>
      </c>
      <c r="G45" s="155">
        <v>4200</v>
      </c>
      <c r="H45" s="128">
        <f t="shared" si="13"/>
        <v>0</v>
      </c>
      <c r="I45" s="155"/>
      <c r="J45" s="155"/>
      <c r="K45" s="155"/>
      <c r="L45" s="155"/>
      <c r="M45" s="127" t="s">
        <v>5</v>
      </c>
      <c r="N45" s="128">
        <f t="shared" si="14"/>
        <v>0</v>
      </c>
      <c r="O45" s="155"/>
      <c r="P45" s="155"/>
      <c r="Q45" s="155"/>
      <c r="R45" s="155"/>
      <c r="S45" s="155"/>
      <c r="T45" s="155"/>
      <c r="U45" s="167"/>
      <c r="V45" s="4"/>
    </row>
    <row r="46" spans="1:22" ht="20.25" customHeight="1" x14ac:dyDescent="0.25">
      <c r="A46" s="165" t="s">
        <v>273</v>
      </c>
      <c r="B46" s="126">
        <v>220</v>
      </c>
      <c r="C46" s="127"/>
      <c r="D46" s="128">
        <f t="shared" si="11"/>
        <v>0</v>
      </c>
      <c r="E46" s="129">
        <f t="shared" si="12"/>
        <v>0</v>
      </c>
      <c r="F46" s="154"/>
      <c r="G46" s="155"/>
      <c r="H46" s="128">
        <f t="shared" si="13"/>
        <v>0</v>
      </c>
      <c r="I46" s="155"/>
      <c r="J46" s="155"/>
      <c r="K46" s="155"/>
      <c r="L46" s="155"/>
      <c r="M46" s="127" t="s">
        <v>5</v>
      </c>
      <c r="N46" s="128">
        <f t="shared" si="14"/>
        <v>0</v>
      </c>
      <c r="O46" s="155"/>
      <c r="P46" s="155"/>
      <c r="Q46" s="155"/>
      <c r="R46" s="155"/>
      <c r="S46" s="155"/>
      <c r="T46" s="155"/>
      <c r="U46" s="167"/>
      <c r="V46" s="4"/>
    </row>
    <row r="47" spans="1:22" ht="42.75" customHeight="1" x14ac:dyDescent="0.25">
      <c r="A47" s="165" t="s">
        <v>42</v>
      </c>
      <c r="B47" s="126" t="s">
        <v>274</v>
      </c>
      <c r="C47" s="127"/>
      <c r="D47" s="128">
        <f t="shared" si="11"/>
        <v>0</v>
      </c>
      <c r="E47" s="129">
        <f t="shared" si="12"/>
        <v>0</v>
      </c>
      <c r="F47" s="154"/>
      <c r="G47" s="155"/>
      <c r="H47" s="128">
        <f t="shared" si="13"/>
        <v>0</v>
      </c>
      <c r="I47" s="155"/>
      <c r="J47" s="155"/>
      <c r="K47" s="155"/>
      <c r="L47" s="155"/>
      <c r="M47" s="127" t="s">
        <v>5</v>
      </c>
      <c r="N47" s="128">
        <f t="shared" si="14"/>
        <v>0</v>
      </c>
      <c r="O47" s="155"/>
      <c r="P47" s="155"/>
      <c r="Q47" s="155"/>
      <c r="R47" s="155"/>
      <c r="S47" s="155"/>
      <c r="T47" s="155"/>
      <c r="U47" s="167"/>
      <c r="V47" s="4"/>
    </row>
    <row r="48" spans="1:22" ht="48.75" customHeight="1" x14ac:dyDescent="0.25">
      <c r="A48" s="165" t="s">
        <v>249</v>
      </c>
      <c r="B48" s="126">
        <v>230</v>
      </c>
      <c r="C48" s="127"/>
      <c r="D48" s="128">
        <f t="shared" si="11"/>
        <v>360399.63</v>
      </c>
      <c r="E48" s="129">
        <f t="shared" si="12"/>
        <v>360249.63</v>
      </c>
      <c r="F48" s="129">
        <f>F49+F50+F51+F52+F53</f>
        <v>360249.63</v>
      </c>
      <c r="G48" s="129">
        <f>G49+G50+G51+G52+G53</f>
        <v>0</v>
      </c>
      <c r="H48" s="128">
        <f t="shared" si="13"/>
        <v>0</v>
      </c>
      <c r="I48" s="129">
        <f>I49+I50+I51+I52+I53</f>
        <v>0</v>
      </c>
      <c r="J48" s="129">
        <f>J49+J50+J51+J52+J53</f>
        <v>0</v>
      </c>
      <c r="K48" s="129">
        <f>K49+K50+K51+K52+K53</f>
        <v>0</v>
      </c>
      <c r="L48" s="129">
        <f>L49+L50+L51+L52+L53</f>
        <v>0</v>
      </c>
      <c r="M48" s="127" t="s">
        <v>5</v>
      </c>
      <c r="N48" s="128">
        <f t="shared" si="14"/>
        <v>150</v>
      </c>
      <c r="O48" s="129">
        <f t="shared" ref="O48:U48" si="16">O49+O50+O51+O52+O53</f>
        <v>0</v>
      </c>
      <c r="P48" s="129">
        <f t="shared" si="16"/>
        <v>0</v>
      </c>
      <c r="Q48" s="129">
        <f>Q49+Q50+Q51+Q52+Q53</f>
        <v>150</v>
      </c>
      <c r="R48" s="129">
        <f t="shared" si="16"/>
        <v>0</v>
      </c>
      <c r="S48" s="129">
        <f t="shared" si="16"/>
        <v>0</v>
      </c>
      <c r="T48" s="129">
        <f t="shared" si="16"/>
        <v>0</v>
      </c>
      <c r="U48" s="166">
        <f t="shared" si="16"/>
        <v>0</v>
      </c>
      <c r="V48" s="4"/>
    </row>
    <row r="49" spans="1:22" ht="24" customHeight="1" x14ac:dyDescent="0.25">
      <c r="A49" s="165" t="s">
        <v>50</v>
      </c>
      <c r="B49" s="126">
        <v>231</v>
      </c>
      <c r="C49" s="127"/>
      <c r="D49" s="128">
        <f t="shared" si="11"/>
        <v>26797.63</v>
      </c>
      <c r="E49" s="129">
        <f t="shared" si="12"/>
        <v>26797.63</v>
      </c>
      <c r="F49" s="156">
        <v>26797.63</v>
      </c>
      <c r="G49" s="157"/>
      <c r="H49" s="128">
        <f t="shared" si="13"/>
        <v>0</v>
      </c>
      <c r="I49" s="157"/>
      <c r="J49" s="157"/>
      <c r="K49" s="157"/>
      <c r="L49" s="157"/>
      <c r="M49" s="127" t="s">
        <v>5</v>
      </c>
      <c r="N49" s="128">
        <f t="shared" si="14"/>
        <v>0</v>
      </c>
      <c r="O49" s="157"/>
      <c r="P49" s="157"/>
      <c r="Q49" s="157"/>
      <c r="R49" s="157"/>
      <c r="S49" s="157"/>
      <c r="T49" s="157"/>
      <c r="U49" s="168"/>
      <c r="V49" s="4"/>
    </row>
    <row r="50" spans="1:22" ht="18" customHeight="1" x14ac:dyDescent="0.25">
      <c r="A50" s="165" t="s">
        <v>51</v>
      </c>
      <c r="B50" s="126">
        <v>232</v>
      </c>
      <c r="C50" s="127"/>
      <c r="D50" s="128">
        <f t="shared" si="11"/>
        <v>333452</v>
      </c>
      <c r="E50" s="129">
        <f t="shared" si="12"/>
        <v>333452</v>
      </c>
      <c r="F50" s="156">
        <v>333452</v>
      </c>
      <c r="G50" s="157"/>
      <c r="H50" s="128">
        <f t="shared" si="13"/>
        <v>0</v>
      </c>
      <c r="I50" s="157"/>
      <c r="J50" s="157"/>
      <c r="K50" s="157"/>
      <c r="L50" s="157"/>
      <c r="M50" s="127" t="s">
        <v>5</v>
      </c>
      <c r="N50" s="128">
        <f t="shared" si="14"/>
        <v>0</v>
      </c>
      <c r="O50" s="157"/>
      <c r="P50" s="157"/>
      <c r="Q50" s="157"/>
      <c r="R50" s="157"/>
      <c r="S50" s="157"/>
      <c r="T50" s="157"/>
      <c r="U50" s="168"/>
      <c r="V50" s="4"/>
    </row>
    <row r="51" spans="1:22" ht="18" customHeight="1" x14ac:dyDescent="0.25">
      <c r="A51" s="165" t="s">
        <v>44</v>
      </c>
      <c r="B51" s="126">
        <v>233</v>
      </c>
      <c r="C51" s="127"/>
      <c r="D51" s="128">
        <f t="shared" si="11"/>
        <v>0</v>
      </c>
      <c r="E51" s="129">
        <f t="shared" si="12"/>
        <v>0</v>
      </c>
      <c r="F51" s="156"/>
      <c r="G51" s="157"/>
      <c r="H51" s="128">
        <f t="shared" si="13"/>
        <v>0</v>
      </c>
      <c r="I51" s="157"/>
      <c r="J51" s="157"/>
      <c r="K51" s="157"/>
      <c r="L51" s="157"/>
      <c r="M51" s="127" t="s">
        <v>5</v>
      </c>
      <c r="N51" s="128">
        <f t="shared" si="14"/>
        <v>0</v>
      </c>
      <c r="O51" s="157"/>
      <c r="P51" s="157"/>
      <c r="Q51" s="157"/>
      <c r="R51" s="157"/>
      <c r="S51" s="157"/>
      <c r="T51" s="157"/>
      <c r="U51" s="168"/>
      <c r="V51" s="4"/>
    </row>
    <row r="52" spans="1:22" ht="18" customHeight="1" x14ac:dyDescent="0.25">
      <c r="A52" s="165" t="s">
        <v>231</v>
      </c>
      <c r="B52" s="126">
        <v>234</v>
      </c>
      <c r="C52" s="127"/>
      <c r="D52" s="128">
        <f t="shared" si="11"/>
        <v>150</v>
      </c>
      <c r="E52" s="129">
        <f t="shared" si="12"/>
        <v>0</v>
      </c>
      <c r="F52" s="156"/>
      <c r="G52" s="157"/>
      <c r="H52" s="128">
        <f t="shared" si="13"/>
        <v>0</v>
      </c>
      <c r="I52" s="157"/>
      <c r="J52" s="157"/>
      <c r="K52" s="157"/>
      <c r="L52" s="157"/>
      <c r="M52" s="127" t="s">
        <v>5</v>
      </c>
      <c r="N52" s="128">
        <f t="shared" si="14"/>
        <v>150</v>
      </c>
      <c r="O52" s="157"/>
      <c r="P52" s="157"/>
      <c r="Q52" s="157">
        <v>150</v>
      </c>
      <c r="R52" s="157"/>
      <c r="S52" s="157"/>
      <c r="T52" s="157"/>
      <c r="U52" s="168"/>
      <c r="V52" s="4"/>
    </row>
    <row r="53" spans="1:22" ht="18" customHeight="1" x14ac:dyDescent="0.25">
      <c r="A53" s="165" t="s">
        <v>234</v>
      </c>
      <c r="B53" s="126">
        <v>235</v>
      </c>
      <c r="C53" s="127"/>
      <c r="D53" s="128">
        <f t="shared" si="11"/>
        <v>0</v>
      </c>
      <c r="E53" s="129">
        <f t="shared" si="12"/>
        <v>0</v>
      </c>
      <c r="F53" s="156"/>
      <c r="G53" s="157"/>
      <c r="H53" s="128">
        <f t="shared" si="13"/>
        <v>0</v>
      </c>
      <c r="I53" s="157"/>
      <c r="J53" s="157"/>
      <c r="K53" s="157"/>
      <c r="L53" s="157"/>
      <c r="M53" s="127" t="s">
        <v>5</v>
      </c>
      <c r="N53" s="128">
        <f t="shared" si="14"/>
        <v>0</v>
      </c>
      <c r="O53" s="157"/>
      <c r="P53" s="157"/>
      <c r="Q53" s="157">
        <v>0</v>
      </c>
      <c r="R53" s="157"/>
      <c r="S53" s="157"/>
      <c r="T53" s="157"/>
      <c r="U53" s="168"/>
      <c r="V53" s="4"/>
    </row>
    <row r="54" spans="1:22" ht="58.5" customHeight="1" x14ac:dyDescent="0.25">
      <c r="A54" s="165" t="s">
        <v>236</v>
      </c>
      <c r="B54" s="126">
        <v>240</v>
      </c>
      <c r="C54" s="127"/>
      <c r="D54" s="128">
        <f t="shared" si="11"/>
        <v>0</v>
      </c>
      <c r="E54" s="129">
        <f t="shared" si="12"/>
        <v>0</v>
      </c>
      <c r="F54" s="156"/>
      <c r="G54" s="157"/>
      <c r="H54" s="128">
        <f t="shared" si="13"/>
        <v>0</v>
      </c>
      <c r="I54" s="157"/>
      <c r="J54" s="157"/>
      <c r="K54" s="157"/>
      <c r="L54" s="157"/>
      <c r="M54" s="127" t="s">
        <v>5</v>
      </c>
      <c r="N54" s="128">
        <f t="shared" si="14"/>
        <v>0</v>
      </c>
      <c r="O54" s="157"/>
      <c r="P54" s="157"/>
      <c r="Q54" s="157"/>
      <c r="R54" s="157"/>
      <c r="S54" s="157"/>
      <c r="T54" s="157"/>
      <c r="U54" s="168"/>
      <c r="V54" s="4"/>
    </row>
    <row r="55" spans="1:22" ht="43.5" customHeight="1" x14ac:dyDescent="0.25">
      <c r="A55" s="165" t="s">
        <v>233</v>
      </c>
      <c r="B55" s="126">
        <v>250</v>
      </c>
      <c r="C55" s="127"/>
      <c r="D55" s="128">
        <f t="shared" si="11"/>
        <v>0</v>
      </c>
      <c r="E55" s="129">
        <f t="shared" si="12"/>
        <v>0</v>
      </c>
      <c r="F55" s="129">
        <f>F56+F57</f>
        <v>0</v>
      </c>
      <c r="G55" s="129">
        <f>G56+G57</f>
        <v>0</v>
      </c>
      <c r="H55" s="128">
        <f t="shared" si="13"/>
        <v>0</v>
      </c>
      <c r="I55" s="129">
        <f>I56+I57</f>
        <v>0</v>
      </c>
      <c r="J55" s="129">
        <f>J56+J57</f>
        <v>0</v>
      </c>
      <c r="K55" s="129">
        <f>K56+K57</f>
        <v>0</v>
      </c>
      <c r="L55" s="129">
        <f>L56+L57</f>
        <v>0</v>
      </c>
      <c r="M55" s="127" t="s">
        <v>5</v>
      </c>
      <c r="N55" s="128">
        <f t="shared" si="14"/>
        <v>0</v>
      </c>
      <c r="O55" s="129">
        <f t="shared" ref="O55:U55" si="17">O56+O57</f>
        <v>0</v>
      </c>
      <c r="P55" s="129">
        <f t="shared" si="17"/>
        <v>0</v>
      </c>
      <c r="Q55" s="129">
        <f>Q56+Q57</f>
        <v>0</v>
      </c>
      <c r="R55" s="129">
        <f t="shared" si="17"/>
        <v>0</v>
      </c>
      <c r="S55" s="129">
        <f t="shared" si="17"/>
        <v>0</v>
      </c>
      <c r="T55" s="129">
        <f t="shared" si="17"/>
        <v>0</v>
      </c>
      <c r="U55" s="166">
        <f t="shared" si="17"/>
        <v>0</v>
      </c>
      <c r="V55" s="4"/>
    </row>
    <row r="56" spans="1:22" ht="22.5" customHeight="1" x14ac:dyDescent="0.25">
      <c r="A56" s="165" t="s">
        <v>232</v>
      </c>
      <c r="B56" s="126">
        <v>251</v>
      </c>
      <c r="C56" s="127"/>
      <c r="D56" s="128">
        <f t="shared" si="11"/>
        <v>0</v>
      </c>
      <c r="E56" s="129">
        <f t="shared" si="12"/>
        <v>0</v>
      </c>
      <c r="F56" s="156"/>
      <c r="G56" s="157"/>
      <c r="H56" s="128">
        <f t="shared" si="13"/>
        <v>0</v>
      </c>
      <c r="I56" s="157"/>
      <c r="J56" s="157"/>
      <c r="K56" s="157"/>
      <c r="L56" s="157"/>
      <c r="M56" s="127" t="s">
        <v>5</v>
      </c>
      <c r="N56" s="128">
        <f t="shared" si="14"/>
        <v>0</v>
      </c>
      <c r="O56" s="157"/>
      <c r="P56" s="157"/>
      <c r="Q56" s="157"/>
      <c r="R56" s="157"/>
      <c r="S56" s="157"/>
      <c r="T56" s="157"/>
      <c r="U56" s="168"/>
      <c r="V56" s="4"/>
    </row>
    <row r="57" spans="1:22" ht="22.5" customHeight="1" x14ac:dyDescent="0.25">
      <c r="A57" s="165" t="s">
        <v>234</v>
      </c>
      <c r="B57" s="126">
        <v>252</v>
      </c>
      <c r="C57" s="127"/>
      <c r="D57" s="128">
        <f t="shared" si="11"/>
        <v>0</v>
      </c>
      <c r="E57" s="129">
        <f t="shared" si="12"/>
        <v>0</v>
      </c>
      <c r="F57" s="158"/>
      <c r="G57" s="159"/>
      <c r="H57" s="128">
        <f t="shared" si="13"/>
        <v>0</v>
      </c>
      <c r="I57" s="159"/>
      <c r="J57" s="159"/>
      <c r="K57" s="159"/>
      <c r="L57" s="159"/>
      <c r="M57" s="127" t="s">
        <v>5</v>
      </c>
      <c r="N57" s="128">
        <f t="shared" si="14"/>
        <v>0</v>
      </c>
      <c r="O57" s="159"/>
      <c r="P57" s="159"/>
      <c r="Q57" s="159"/>
      <c r="R57" s="159"/>
      <c r="S57" s="159"/>
      <c r="T57" s="159"/>
      <c r="U57" s="169"/>
      <c r="V57" s="4"/>
    </row>
    <row r="58" spans="1:22" ht="45" customHeight="1" x14ac:dyDescent="0.25">
      <c r="A58" s="165" t="s">
        <v>275</v>
      </c>
      <c r="B58" s="126">
        <v>260</v>
      </c>
      <c r="C58" s="127" t="s">
        <v>5</v>
      </c>
      <c r="D58" s="128">
        <f t="shared" si="11"/>
        <v>9714345.4899999984</v>
      </c>
      <c r="E58" s="129">
        <f t="shared" si="12"/>
        <v>2799917.8</v>
      </c>
      <c r="F58" s="129">
        <f>F59+F60+F61+F68+F69+F70+F72+F73+F74</f>
        <v>2386023.38</v>
      </c>
      <c r="G58" s="129">
        <f>G59+G60+G61+G68+G69+G70+G72+G73+G74+G77+G80</f>
        <v>413894.42</v>
      </c>
      <c r="H58" s="128">
        <f t="shared" si="13"/>
        <v>995864</v>
      </c>
      <c r="I58" s="129">
        <f>I59+I60+I61+I68+I69+I70+I72+I73+I74+I77+I80</f>
        <v>995864</v>
      </c>
      <c r="J58" s="129">
        <f>J59+J60+J61+J68+J69+J70+J72+J73+J74+J77+J80</f>
        <v>0</v>
      </c>
      <c r="K58" s="129">
        <f>K59+K60+K61+K68+K69+K70+K72+K73+K74+K77+K80</f>
        <v>0</v>
      </c>
      <c r="L58" s="129">
        <f>L59+L60+L61+L68+L69+L70+L72+L73+L74+L77+L80</f>
        <v>0</v>
      </c>
      <c r="M58" s="127" t="s">
        <v>5</v>
      </c>
      <c r="N58" s="128">
        <f t="shared" si="14"/>
        <v>5918563.6899999995</v>
      </c>
      <c r="O58" s="129">
        <f t="shared" ref="O58:U58" si="18">O59+O60+O61+O68+O69+O70+O72+O73+O74+O77+O80</f>
        <v>0</v>
      </c>
      <c r="P58" s="129">
        <f t="shared" si="18"/>
        <v>5147805.93</v>
      </c>
      <c r="Q58" s="129">
        <f>Q59+Q60+Q61+Q68+Q69+Q70+Q72+Q73+Q74+Q77+Q80</f>
        <v>198626</v>
      </c>
      <c r="R58" s="129">
        <f t="shared" si="18"/>
        <v>0</v>
      </c>
      <c r="S58" s="129">
        <f t="shared" si="18"/>
        <v>0</v>
      </c>
      <c r="T58" s="129">
        <f t="shared" si="18"/>
        <v>0</v>
      </c>
      <c r="U58" s="166">
        <f t="shared" si="18"/>
        <v>572131.76</v>
      </c>
      <c r="V58" s="4"/>
    </row>
    <row r="59" spans="1:22" ht="22.5" customHeight="1" x14ac:dyDescent="0.25">
      <c r="A59" s="165" t="s">
        <v>6</v>
      </c>
      <c r="B59" s="126">
        <v>261</v>
      </c>
      <c r="C59" s="127" t="s">
        <v>5</v>
      </c>
      <c r="D59" s="128">
        <f t="shared" si="11"/>
        <v>73000</v>
      </c>
      <c r="E59" s="129">
        <f t="shared" si="12"/>
        <v>73000</v>
      </c>
      <c r="F59" s="156">
        <v>73000</v>
      </c>
      <c r="G59" s="157"/>
      <c r="H59" s="128">
        <f t="shared" si="13"/>
        <v>0</v>
      </c>
      <c r="I59" s="157"/>
      <c r="J59" s="157"/>
      <c r="K59" s="157"/>
      <c r="L59" s="157"/>
      <c r="M59" s="127" t="s">
        <v>5</v>
      </c>
      <c r="N59" s="128">
        <f t="shared" si="14"/>
        <v>0</v>
      </c>
      <c r="O59" s="157"/>
      <c r="P59" s="157"/>
      <c r="Q59" s="157"/>
      <c r="R59" s="157"/>
      <c r="S59" s="157"/>
      <c r="T59" s="157"/>
      <c r="U59" s="168"/>
      <c r="V59" s="4"/>
    </row>
    <row r="60" spans="1:22" ht="22.5" customHeight="1" x14ac:dyDescent="0.25">
      <c r="A60" s="165" t="s">
        <v>7</v>
      </c>
      <c r="B60" s="126">
        <v>262</v>
      </c>
      <c r="C60" s="127" t="s">
        <v>5</v>
      </c>
      <c r="D60" s="128">
        <f t="shared" si="11"/>
        <v>0</v>
      </c>
      <c r="E60" s="129">
        <f t="shared" si="12"/>
        <v>0</v>
      </c>
      <c r="F60" s="156"/>
      <c r="G60" s="159"/>
      <c r="H60" s="128">
        <f t="shared" si="13"/>
        <v>0</v>
      </c>
      <c r="I60" s="159"/>
      <c r="J60" s="159"/>
      <c r="K60" s="159"/>
      <c r="L60" s="159"/>
      <c r="M60" s="127" t="s">
        <v>5</v>
      </c>
      <c r="N60" s="128">
        <f t="shared" si="14"/>
        <v>0</v>
      </c>
      <c r="O60" s="159"/>
      <c r="P60" s="159"/>
      <c r="Q60" s="159"/>
      <c r="R60" s="159"/>
      <c r="S60" s="159"/>
      <c r="T60" s="159"/>
      <c r="U60" s="169"/>
      <c r="V60" s="4"/>
    </row>
    <row r="61" spans="1:22" ht="22.5" customHeight="1" x14ac:dyDescent="0.25">
      <c r="A61" s="165" t="s">
        <v>8</v>
      </c>
      <c r="B61" s="126">
        <v>263</v>
      </c>
      <c r="C61" s="127" t="s">
        <v>5</v>
      </c>
      <c r="D61" s="128">
        <f t="shared" si="11"/>
        <v>1182764</v>
      </c>
      <c r="E61" s="129">
        <f t="shared" si="12"/>
        <v>1162764</v>
      </c>
      <c r="F61" s="129">
        <f>F62+F63+F64+F65+F66+F67</f>
        <v>1162764</v>
      </c>
      <c r="G61" s="129">
        <f>G62+G63+G64+G65+G66+G67</f>
        <v>0</v>
      </c>
      <c r="H61" s="128">
        <f t="shared" si="13"/>
        <v>0</v>
      </c>
      <c r="I61" s="129">
        <f>I62+I63+I64+I65+I66+I67</f>
        <v>0</v>
      </c>
      <c r="J61" s="129">
        <f>J62+J63+J64+J65+J66+J67</f>
        <v>0</v>
      </c>
      <c r="K61" s="129">
        <f>K62+K63+K64+K65+K66+K67</f>
        <v>0</v>
      </c>
      <c r="L61" s="129">
        <f>L62+L63+L64+L65+L66+L67</f>
        <v>0</v>
      </c>
      <c r="M61" s="127" t="s">
        <v>5</v>
      </c>
      <c r="N61" s="128">
        <f t="shared" si="14"/>
        <v>20000</v>
      </c>
      <c r="O61" s="129">
        <f t="shared" ref="O61:U61" si="19">O62+O63+O64+O65+O66+O67</f>
        <v>0</v>
      </c>
      <c r="P61" s="129">
        <f t="shared" si="19"/>
        <v>0</v>
      </c>
      <c r="Q61" s="129">
        <f>Q62+Q63+Q64+Q65+Q66+Q67</f>
        <v>20000</v>
      </c>
      <c r="R61" s="129">
        <f t="shared" si="19"/>
        <v>0</v>
      </c>
      <c r="S61" s="129">
        <f t="shared" si="19"/>
        <v>0</v>
      </c>
      <c r="T61" s="129">
        <f t="shared" si="19"/>
        <v>0</v>
      </c>
      <c r="U61" s="166">
        <f t="shared" si="19"/>
        <v>0</v>
      </c>
      <c r="V61" s="4"/>
    </row>
    <row r="62" spans="1:22" ht="22.5" customHeight="1" x14ac:dyDescent="0.25">
      <c r="A62" s="165" t="s">
        <v>9</v>
      </c>
      <c r="B62" s="126" t="s">
        <v>296</v>
      </c>
      <c r="C62" s="127" t="s">
        <v>5</v>
      </c>
      <c r="D62" s="128">
        <f t="shared" si="11"/>
        <v>606000</v>
      </c>
      <c r="E62" s="129">
        <f t="shared" si="12"/>
        <v>600000</v>
      </c>
      <c r="F62" s="156">
        <v>600000</v>
      </c>
      <c r="G62" s="157"/>
      <c r="H62" s="128">
        <f t="shared" si="13"/>
        <v>0</v>
      </c>
      <c r="I62" s="157"/>
      <c r="J62" s="157"/>
      <c r="K62" s="157"/>
      <c r="L62" s="157"/>
      <c r="M62" s="127" t="s">
        <v>5</v>
      </c>
      <c r="N62" s="128">
        <f t="shared" si="14"/>
        <v>6000</v>
      </c>
      <c r="O62" s="157"/>
      <c r="P62" s="157"/>
      <c r="Q62" s="157">
        <v>6000</v>
      </c>
      <c r="R62" s="157"/>
      <c r="S62" s="157"/>
      <c r="T62" s="157"/>
      <c r="U62" s="168"/>
      <c r="V62" s="4"/>
    </row>
    <row r="63" spans="1:22" ht="22.5" customHeight="1" x14ac:dyDescent="0.25">
      <c r="A63" s="165" t="s">
        <v>40</v>
      </c>
      <c r="B63" s="126" t="s">
        <v>297</v>
      </c>
      <c r="C63" s="127" t="s">
        <v>5</v>
      </c>
      <c r="D63" s="128">
        <f t="shared" si="11"/>
        <v>0</v>
      </c>
      <c r="E63" s="129">
        <f t="shared" si="12"/>
        <v>0</v>
      </c>
      <c r="F63" s="156"/>
      <c r="G63" s="157"/>
      <c r="H63" s="128">
        <f t="shared" si="13"/>
        <v>0</v>
      </c>
      <c r="I63" s="157"/>
      <c r="J63" s="157"/>
      <c r="K63" s="157"/>
      <c r="L63" s="157"/>
      <c r="M63" s="127" t="s">
        <v>5</v>
      </c>
      <c r="N63" s="128">
        <f t="shared" si="14"/>
        <v>0</v>
      </c>
      <c r="O63" s="157"/>
      <c r="P63" s="157"/>
      <c r="Q63" s="157"/>
      <c r="R63" s="157"/>
      <c r="S63" s="157"/>
      <c r="T63" s="157"/>
      <c r="U63" s="168"/>
      <c r="V63" s="4"/>
    </row>
    <row r="64" spans="1:22" ht="18.75" customHeight="1" x14ac:dyDescent="0.25">
      <c r="A64" s="165" t="s">
        <v>10</v>
      </c>
      <c r="B64" s="126" t="s">
        <v>298</v>
      </c>
      <c r="C64" s="127" t="s">
        <v>5</v>
      </c>
      <c r="D64" s="128">
        <f t="shared" si="11"/>
        <v>307000</v>
      </c>
      <c r="E64" s="129">
        <f t="shared" si="12"/>
        <v>300000</v>
      </c>
      <c r="F64" s="156">
        <v>300000</v>
      </c>
      <c r="G64" s="157"/>
      <c r="H64" s="128">
        <f t="shared" si="13"/>
        <v>0</v>
      </c>
      <c r="I64" s="157"/>
      <c r="J64" s="157"/>
      <c r="K64" s="157"/>
      <c r="L64" s="157"/>
      <c r="M64" s="127" t="s">
        <v>5</v>
      </c>
      <c r="N64" s="128">
        <f t="shared" si="14"/>
        <v>7000</v>
      </c>
      <c r="O64" s="157"/>
      <c r="P64" s="157"/>
      <c r="Q64" s="157">
        <v>7000</v>
      </c>
      <c r="R64" s="157"/>
      <c r="S64" s="157"/>
      <c r="T64" s="157"/>
      <c r="U64" s="168"/>
      <c r="V64" s="4"/>
    </row>
    <row r="65" spans="1:22" ht="18.75" customHeight="1" x14ac:dyDescent="0.25">
      <c r="A65" s="165" t="s">
        <v>11</v>
      </c>
      <c r="B65" s="126" t="s">
        <v>299</v>
      </c>
      <c r="C65" s="127" t="s">
        <v>5</v>
      </c>
      <c r="D65" s="128">
        <f t="shared" si="11"/>
        <v>220188.67</v>
      </c>
      <c r="E65" s="129">
        <f t="shared" si="12"/>
        <v>215188.67</v>
      </c>
      <c r="F65" s="156">
        <v>215188.67</v>
      </c>
      <c r="G65" s="157"/>
      <c r="H65" s="128">
        <f t="shared" si="13"/>
        <v>0</v>
      </c>
      <c r="I65" s="157"/>
      <c r="J65" s="157"/>
      <c r="K65" s="157"/>
      <c r="L65" s="157"/>
      <c r="M65" s="127" t="s">
        <v>5</v>
      </c>
      <c r="N65" s="128">
        <f t="shared" si="14"/>
        <v>5000</v>
      </c>
      <c r="O65" s="157"/>
      <c r="P65" s="157"/>
      <c r="Q65" s="157">
        <v>5000</v>
      </c>
      <c r="R65" s="157"/>
      <c r="S65" s="157"/>
      <c r="T65" s="157"/>
      <c r="U65" s="168"/>
      <c r="V65" s="4"/>
    </row>
    <row r="66" spans="1:22" ht="24" customHeight="1" x14ac:dyDescent="0.25">
      <c r="A66" s="165" t="s">
        <v>12</v>
      </c>
      <c r="B66" s="126" t="s">
        <v>300</v>
      </c>
      <c r="C66" s="127" t="s">
        <v>5</v>
      </c>
      <c r="D66" s="128">
        <f t="shared" si="11"/>
        <v>49575.33</v>
      </c>
      <c r="E66" s="129">
        <f t="shared" si="12"/>
        <v>47575.33</v>
      </c>
      <c r="F66" s="156">
        <v>47575.33</v>
      </c>
      <c r="G66" s="157"/>
      <c r="H66" s="128">
        <f t="shared" si="13"/>
        <v>0</v>
      </c>
      <c r="I66" s="157"/>
      <c r="J66" s="157"/>
      <c r="K66" s="157"/>
      <c r="L66" s="157"/>
      <c r="M66" s="127" t="s">
        <v>5</v>
      </c>
      <c r="N66" s="128">
        <f t="shared" si="14"/>
        <v>2000</v>
      </c>
      <c r="O66" s="157"/>
      <c r="P66" s="157"/>
      <c r="Q66" s="157">
        <v>2000</v>
      </c>
      <c r="R66" s="157"/>
      <c r="S66" s="157"/>
      <c r="T66" s="157"/>
      <c r="U66" s="168"/>
      <c r="V66" s="4"/>
    </row>
    <row r="67" spans="1:22" ht="21.75" customHeight="1" x14ac:dyDescent="0.25">
      <c r="A67" s="165" t="s">
        <v>43</v>
      </c>
      <c r="B67" s="126" t="s">
        <v>301</v>
      </c>
      <c r="C67" s="127" t="s">
        <v>5</v>
      </c>
      <c r="D67" s="128">
        <f t="shared" si="11"/>
        <v>0</v>
      </c>
      <c r="E67" s="129">
        <f t="shared" si="12"/>
        <v>0</v>
      </c>
      <c r="F67" s="156"/>
      <c r="G67" s="157"/>
      <c r="H67" s="128">
        <f t="shared" si="13"/>
        <v>0</v>
      </c>
      <c r="I67" s="157"/>
      <c r="J67" s="157"/>
      <c r="K67" s="157"/>
      <c r="L67" s="157"/>
      <c r="M67" s="127" t="s">
        <v>5</v>
      </c>
      <c r="N67" s="128">
        <f t="shared" si="14"/>
        <v>0</v>
      </c>
      <c r="O67" s="157"/>
      <c r="P67" s="157"/>
      <c r="Q67" s="157"/>
      <c r="R67" s="157"/>
      <c r="S67" s="157"/>
      <c r="T67" s="157"/>
      <c r="U67" s="168"/>
      <c r="V67" s="4"/>
    </row>
    <row r="68" spans="1:22" ht="40.5" customHeight="1" x14ac:dyDescent="0.25">
      <c r="A68" s="165" t="s">
        <v>13</v>
      </c>
      <c r="B68" s="126">
        <v>264</v>
      </c>
      <c r="C68" s="127" t="s">
        <v>5</v>
      </c>
      <c r="D68" s="128">
        <f t="shared" si="11"/>
        <v>0</v>
      </c>
      <c r="E68" s="129">
        <f t="shared" si="12"/>
        <v>0</v>
      </c>
      <c r="F68" s="156"/>
      <c r="G68" s="157"/>
      <c r="H68" s="128">
        <f t="shared" si="13"/>
        <v>0</v>
      </c>
      <c r="I68" s="157"/>
      <c r="J68" s="157"/>
      <c r="K68" s="157"/>
      <c r="L68" s="157"/>
      <c r="M68" s="127" t="s">
        <v>5</v>
      </c>
      <c r="N68" s="128">
        <f t="shared" si="14"/>
        <v>0</v>
      </c>
      <c r="O68" s="157"/>
      <c r="P68" s="157"/>
      <c r="Q68" s="157"/>
      <c r="R68" s="157"/>
      <c r="S68" s="157"/>
      <c r="T68" s="157"/>
      <c r="U68" s="168"/>
      <c r="V68" s="4"/>
    </row>
    <row r="69" spans="1:22" ht="21" customHeight="1" x14ac:dyDescent="0.25">
      <c r="A69" s="165" t="s">
        <v>14</v>
      </c>
      <c r="B69" s="126">
        <v>265</v>
      </c>
      <c r="C69" s="127" t="s">
        <v>5</v>
      </c>
      <c r="D69" s="128">
        <f t="shared" si="11"/>
        <v>611217</v>
      </c>
      <c r="E69" s="129">
        <f t="shared" si="12"/>
        <v>400000</v>
      </c>
      <c r="F69" s="156">
        <v>400000</v>
      </c>
      <c r="G69" s="157"/>
      <c r="H69" s="128">
        <f t="shared" si="13"/>
        <v>179217</v>
      </c>
      <c r="I69" s="157">
        <v>179217</v>
      </c>
      <c r="J69" s="157"/>
      <c r="K69" s="157"/>
      <c r="L69" s="157"/>
      <c r="M69" s="127" t="s">
        <v>5</v>
      </c>
      <c r="N69" s="128">
        <f t="shared" si="14"/>
        <v>32000</v>
      </c>
      <c r="O69" s="157"/>
      <c r="P69" s="157"/>
      <c r="Q69" s="157">
        <v>32000</v>
      </c>
      <c r="R69" s="157"/>
      <c r="S69" s="157"/>
      <c r="T69" s="157"/>
      <c r="U69" s="168"/>
      <c r="V69" s="4"/>
    </row>
    <row r="70" spans="1:22" ht="18" customHeight="1" x14ac:dyDescent="0.25">
      <c r="A70" s="165" t="s">
        <v>41</v>
      </c>
      <c r="B70" s="126">
        <v>266</v>
      </c>
      <c r="C70" s="127" t="s">
        <v>5</v>
      </c>
      <c r="D70" s="128">
        <f t="shared" si="11"/>
        <v>495647</v>
      </c>
      <c r="E70" s="129">
        <f t="shared" si="12"/>
        <v>330000</v>
      </c>
      <c r="F70" s="156">
        <v>330000</v>
      </c>
      <c r="G70" s="157"/>
      <c r="H70" s="128">
        <f t="shared" si="13"/>
        <v>116647</v>
      </c>
      <c r="I70" s="157">
        <v>116647</v>
      </c>
      <c r="J70" s="157"/>
      <c r="K70" s="157"/>
      <c r="L70" s="157"/>
      <c r="M70" s="127" t="s">
        <v>5</v>
      </c>
      <c r="N70" s="128">
        <f t="shared" si="14"/>
        <v>49000</v>
      </c>
      <c r="O70" s="157"/>
      <c r="P70" s="157"/>
      <c r="Q70" s="157">
        <v>49000</v>
      </c>
      <c r="R70" s="157"/>
      <c r="S70" s="157"/>
      <c r="T70" s="157"/>
      <c r="U70" s="168"/>
      <c r="V70" s="4"/>
    </row>
    <row r="71" spans="1:22" ht="18.75" x14ac:dyDescent="0.25">
      <c r="A71" s="165" t="s">
        <v>15</v>
      </c>
      <c r="B71" s="126" t="s">
        <v>302</v>
      </c>
      <c r="C71" s="127" t="s">
        <v>5</v>
      </c>
      <c r="D71" s="128">
        <f t="shared" si="11"/>
        <v>0</v>
      </c>
      <c r="E71" s="129">
        <f t="shared" si="12"/>
        <v>0</v>
      </c>
      <c r="F71" s="156"/>
      <c r="G71" s="157"/>
      <c r="H71" s="128">
        <f t="shared" si="13"/>
        <v>0</v>
      </c>
      <c r="I71" s="157"/>
      <c r="J71" s="157"/>
      <c r="K71" s="157"/>
      <c r="L71" s="157"/>
      <c r="M71" s="127" t="s">
        <v>5</v>
      </c>
      <c r="N71" s="128">
        <f t="shared" si="14"/>
        <v>0</v>
      </c>
      <c r="O71" s="157"/>
      <c r="P71" s="157"/>
      <c r="Q71" s="157"/>
      <c r="R71" s="157"/>
      <c r="S71" s="157"/>
      <c r="T71" s="157"/>
      <c r="U71" s="168"/>
      <c r="V71" s="4"/>
    </row>
    <row r="72" spans="1:22" ht="36.75" customHeight="1" x14ac:dyDescent="0.25">
      <c r="A72" s="165" t="s">
        <v>250</v>
      </c>
      <c r="B72" s="126">
        <v>267</v>
      </c>
      <c r="C72" s="127" t="s">
        <v>5</v>
      </c>
      <c r="D72" s="128">
        <f t="shared" si="11"/>
        <v>0</v>
      </c>
      <c r="E72" s="129">
        <f t="shared" si="12"/>
        <v>0</v>
      </c>
      <c r="F72" s="156"/>
      <c r="G72" s="157"/>
      <c r="H72" s="128">
        <f t="shared" si="13"/>
        <v>0</v>
      </c>
      <c r="I72" s="157"/>
      <c r="J72" s="157"/>
      <c r="K72" s="157"/>
      <c r="L72" s="157"/>
      <c r="M72" s="127" t="s">
        <v>5</v>
      </c>
      <c r="N72" s="128">
        <f t="shared" si="14"/>
        <v>0</v>
      </c>
      <c r="O72" s="157"/>
      <c r="P72" s="157"/>
      <c r="Q72" s="157"/>
      <c r="R72" s="157"/>
      <c r="S72" s="157"/>
      <c r="T72" s="157"/>
      <c r="U72" s="168"/>
      <c r="V72" s="4"/>
    </row>
    <row r="73" spans="1:22" ht="36" customHeight="1" x14ac:dyDescent="0.25">
      <c r="A73" s="165" t="s">
        <v>235</v>
      </c>
      <c r="B73" s="126">
        <v>268</v>
      </c>
      <c r="C73" s="127" t="s">
        <v>5</v>
      </c>
      <c r="D73" s="128">
        <f t="shared" si="11"/>
        <v>802820</v>
      </c>
      <c r="E73" s="129">
        <f t="shared" si="12"/>
        <v>40000</v>
      </c>
      <c r="F73" s="156"/>
      <c r="G73" s="157">
        <v>40000</v>
      </c>
      <c r="H73" s="128">
        <f t="shared" si="13"/>
        <v>700000</v>
      </c>
      <c r="I73" s="157">
        <v>700000</v>
      </c>
      <c r="J73" s="157"/>
      <c r="K73" s="157"/>
      <c r="L73" s="157"/>
      <c r="M73" s="127" t="s">
        <v>5</v>
      </c>
      <c r="N73" s="128">
        <f t="shared" si="14"/>
        <v>62820</v>
      </c>
      <c r="O73" s="157"/>
      <c r="P73" s="157"/>
      <c r="Q73" s="157">
        <v>62820</v>
      </c>
      <c r="R73" s="157"/>
      <c r="S73" s="157"/>
      <c r="T73" s="157"/>
      <c r="U73" s="168"/>
      <c r="V73" s="4"/>
    </row>
    <row r="74" spans="1:22" ht="39" customHeight="1" x14ac:dyDescent="0.25">
      <c r="A74" s="165" t="s">
        <v>16</v>
      </c>
      <c r="B74" s="126">
        <v>269</v>
      </c>
      <c r="C74" s="127" t="s">
        <v>5</v>
      </c>
      <c r="D74" s="128">
        <f t="shared" si="11"/>
        <v>6548897.4899999993</v>
      </c>
      <c r="E74" s="129">
        <f t="shared" si="12"/>
        <v>794153.8</v>
      </c>
      <c r="F74" s="156">
        <v>420259.38</v>
      </c>
      <c r="G74" s="157">
        <v>373894.42</v>
      </c>
      <c r="H74" s="128">
        <f t="shared" si="13"/>
        <v>0</v>
      </c>
      <c r="I74" s="157"/>
      <c r="J74" s="157"/>
      <c r="K74" s="157"/>
      <c r="L74" s="157"/>
      <c r="M74" s="127" t="s">
        <v>5</v>
      </c>
      <c r="N74" s="128">
        <f t="shared" si="14"/>
        <v>5754743.6899999995</v>
      </c>
      <c r="O74" s="157"/>
      <c r="P74" s="157">
        <v>5147805.93</v>
      </c>
      <c r="Q74" s="157">
        <v>34806</v>
      </c>
      <c r="R74" s="157"/>
      <c r="S74" s="157"/>
      <c r="T74" s="157"/>
      <c r="U74" s="168">
        <v>572131.76</v>
      </c>
      <c r="V74" s="4"/>
    </row>
    <row r="75" spans="1:22" ht="39.75" customHeight="1" x14ac:dyDescent="0.25">
      <c r="A75" s="165" t="s">
        <v>17</v>
      </c>
      <c r="B75" s="126" t="s">
        <v>303</v>
      </c>
      <c r="C75" s="127" t="s">
        <v>5</v>
      </c>
      <c r="D75" s="128">
        <f t="shared" si="11"/>
        <v>4892131.76</v>
      </c>
      <c r="E75" s="129">
        <f t="shared" si="12"/>
        <v>0</v>
      </c>
      <c r="F75" s="156"/>
      <c r="G75" s="157"/>
      <c r="H75" s="128">
        <f t="shared" si="13"/>
        <v>0</v>
      </c>
      <c r="I75" s="157"/>
      <c r="J75" s="157"/>
      <c r="K75" s="157"/>
      <c r="L75" s="157"/>
      <c r="M75" s="127" t="s">
        <v>5</v>
      </c>
      <c r="N75" s="128">
        <f t="shared" si="14"/>
        <v>4892131.76</v>
      </c>
      <c r="O75" s="157"/>
      <c r="P75" s="157">
        <v>4320000</v>
      </c>
      <c r="Q75" s="157"/>
      <c r="R75" s="157"/>
      <c r="S75" s="157"/>
      <c r="T75" s="157"/>
      <c r="U75" s="168">
        <v>572131.76</v>
      </c>
      <c r="V75" s="4"/>
    </row>
    <row r="76" spans="1:22" ht="37.5" x14ac:dyDescent="0.25">
      <c r="A76" s="165" t="s">
        <v>45</v>
      </c>
      <c r="B76" s="126" t="s">
        <v>304</v>
      </c>
      <c r="C76" s="127" t="s">
        <v>5</v>
      </c>
      <c r="D76" s="128">
        <f t="shared" si="11"/>
        <v>0</v>
      </c>
      <c r="E76" s="129">
        <f t="shared" si="12"/>
        <v>0</v>
      </c>
      <c r="F76" s="156"/>
      <c r="G76" s="156"/>
      <c r="H76" s="128">
        <f t="shared" si="13"/>
        <v>0</v>
      </c>
      <c r="I76" s="156"/>
      <c r="J76" s="156"/>
      <c r="K76" s="156"/>
      <c r="L76" s="156"/>
      <c r="M76" s="127" t="s">
        <v>5</v>
      </c>
      <c r="N76" s="128">
        <f t="shared" si="14"/>
        <v>0</v>
      </c>
      <c r="O76" s="156"/>
      <c r="P76" s="156"/>
      <c r="Q76" s="156"/>
      <c r="R76" s="156"/>
      <c r="S76" s="156"/>
      <c r="T76" s="156"/>
      <c r="U76" s="170"/>
      <c r="V76" s="4"/>
    </row>
    <row r="77" spans="1:22" ht="37.5" x14ac:dyDescent="0.25">
      <c r="A77" s="165" t="s">
        <v>240</v>
      </c>
      <c r="B77" s="126">
        <v>300</v>
      </c>
      <c r="C77" s="127" t="s">
        <v>5</v>
      </c>
      <c r="D77" s="128">
        <f t="shared" si="11"/>
        <v>0</v>
      </c>
      <c r="E77" s="129">
        <f t="shared" si="12"/>
        <v>0</v>
      </c>
      <c r="F77" s="129">
        <f>F78+F79</f>
        <v>0</v>
      </c>
      <c r="G77" s="129">
        <f>G78+G79</f>
        <v>0</v>
      </c>
      <c r="H77" s="128">
        <f t="shared" si="13"/>
        <v>0</v>
      </c>
      <c r="I77" s="129">
        <f>I78+I79</f>
        <v>0</v>
      </c>
      <c r="J77" s="129">
        <f>J78+J79</f>
        <v>0</v>
      </c>
      <c r="K77" s="129">
        <f>K78+K79</f>
        <v>0</v>
      </c>
      <c r="L77" s="129">
        <f>L78+L79</f>
        <v>0</v>
      </c>
      <c r="M77" s="127" t="s">
        <v>5</v>
      </c>
      <c r="N77" s="128">
        <f t="shared" si="14"/>
        <v>0</v>
      </c>
      <c r="O77" s="129">
        <f t="shared" ref="O77:U77" si="20">O78+O79</f>
        <v>0</v>
      </c>
      <c r="P77" s="129">
        <f t="shared" si="20"/>
        <v>0</v>
      </c>
      <c r="Q77" s="129">
        <f>Q78+Q79</f>
        <v>0</v>
      </c>
      <c r="R77" s="129">
        <f t="shared" si="20"/>
        <v>0</v>
      </c>
      <c r="S77" s="129">
        <f t="shared" si="20"/>
        <v>0</v>
      </c>
      <c r="T77" s="129">
        <f t="shared" si="20"/>
        <v>0</v>
      </c>
      <c r="U77" s="166">
        <f t="shared" si="20"/>
        <v>0</v>
      </c>
      <c r="V77" s="4"/>
    </row>
    <row r="78" spans="1:22" ht="18.75" x14ac:dyDescent="0.25">
      <c r="A78" s="165" t="s">
        <v>237</v>
      </c>
      <c r="B78" s="126">
        <v>310</v>
      </c>
      <c r="C78" s="127"/>
      <c r="D78" s="128">
        <f t="shared" si="11"/>
        <v>0</v>
      </c>
      <c r="E78" s="129">
        <f t="shared" si="12"/>
        <v>0</v>
      </c>
      <c r="F78" s="158"/>
      <c r="G78" s="156"/>
      <c r="H78" s="128">
        <f t="shared" si="13"/>
        <v>0</v>
      </c>
      <c r="I78" s="156"/>
      <c r="J78" s="156"/>
      <c r="K78" s="156"/>
      <c r="L78" s="156"/>
      <c r="M78" s="127" t="s">
        <v>5</v>
      </c>
      <c r="N78" s="128">
        <f t="shared" si="14"/>
        <v>0</v>
      </c>
      <c r="O78" s="156"/>
      <c r="P78" s="156"/>
      <c r="Q78" s="156"/>
      <c r="R78" s="156"/>
      <c r="S78" s="156"/>
      <c r="T78" s="156"/>
      <c r="U78" s="170"/>
      <c r="V78" s="4"/>
    </row>
    <row r="79" spans="1:22" ht="18.75" x14ac:dyDescent="0.25">
      <c r="A79" s="165" t="s">
        <v>4</v>
      </c>
      <c r="B79" s="126">
        <v>320</v>
      </c>
      <c r="C79" s="127"/>
      <c r="D79" s="128">
        <f t="shared" si="11"/>
        <v>0</v>
      </c>
      <c r="E79" s="129">
        <f t="shared" si="12"/>
        <v>0</v>
      </c>
      <c r="F79" s="158"/>
      <c r="G79" s="156"/>
      <c r="H79" s="128">
        <f t="shared" si="13"/>
        <v>0</v>
      </c>
      <c r="I79" s="156"/>
      <c r="J79" s="156"/>
      <c r="K79" s="156"/>
      <c r="L79" s="156"/>
      <c r="M79" s="127" t="s">
        <v>5</v>
      </c>
      <c r="N79" s="128">
        <f t="shared" si="14"/>
        <v>0</v>
      </c>
      <c r="O79" s="156"/>
      <c r="P79" s="156"/>
      <c r="Q79" s="156"/>
      <c r="R79" s="156"/>
      <c r="S79" s="156"/>
      <c r="T79" s="156"/>
      <c r="U79" s="170"/>
      <c r="V79" s="4"/>
    </row>
    <row r="80" spans="1:22" ht="37.5" x14ac:dyDescent="0.25">
      <c r="A80" s="165" t="s">
        <v>241</v>
      </c>
      <c r="B80" s="126">
        <v>400</v>
      </c>
      <c r="C80" s="127"/>
      <c r="D80" s="128">
        <f t="shared" si="11"/>
        <v>0</v>
      </c>
      <c r="E80" s="129">
        <f t="shared" si="12"/>
        <v>0</v>
      </c>
      <c r="F80" s="129">
        <f>F81+F82</f>
        <v>0</v>
      </c>
      <c r="G80" s="129">
        <f>G81+G82</f>
        <v>0</v>
      </c>
      <c r="H80" s="128">
        <f t="shared" si="13"/>
        <v>0</v>
      </c>
      <c r="I80" s="129">
        <f>I81+I82</f>
        <v>0</v>
      </c>
      <c r="J80" s="129">
        <f>J81+J82</f>
        <v>0</v>
      </c>
      <c r="K80" s="129">
        <f>K81+K82</f>
        <v>0</v>
      </c>
      <c r="L80" s="129">
        <f>L81+L82</f>
        <v>0</v>
      </c>
      <c r="M80" s="127" t="s">
        <v>5</v>
      </c>
      <c r="N80" s="128">
        <f t="shared" si="14"/>
        <v>0</v>
      </c>
      <c r="O80" s="129">
        <f t="shared" ref="O80:U80" si="21">O81+O82</f>
        <v>0</v>
      </c>
      <c r="P80" s="129">
        <f t="shared" si="21"/>
        <v>0</v>
      </c>
      <c r="Q80" s="129">
        <f>Q81+Q82</f>
        <v>0</v>
      </c>
      <c r="R80" s="129">
        <f t="shared" si="21"/>
        <v>0</v>
      </c>
      <c r="S80" s="129">
        <f t="shared" si="21"/>
        <v>0</v>
      </c>
      <c r="T80" s="129">
        <f t="shared" si="21"/>
        <v>0</v>
      </c>
      <c r="U80" s="166">
        <f t="shared" si="21"/>
        <v>0</v>
      </c>
      <c r="V80" s="4"/>
    </row>
    <row r="81" spans="1:22" ht="19.5" customHeight="1" x14ac:dyDescent="0.25">
      <c r="A81" s="165" t="s">
        <v>238</v>
      </c>
      <c r="B81" s="126">
        <v>410</v>
      </c>
      <c r="C81" s="127"/>
      <c r="D81" s="128">
        <f t="shared" si="11"/>
        <v>0</v>
      </c>
      <c r="E81" s="129">
        <f t="shared" si="12"/>
        <v>0</v>
      </c>
      <c r="F81" s="158"/>
      <c r="G81" s="156"/>
      <c r="H81" s="128">
        <f t="shared" si="13"/>
        <v>0</v>
      </c>
      <c r="I81" s="156"/>
      <c r="J81" s="156"/>
      <c r="K81" s="156"/>
      <c r="L81" s="156"/>
      <c r="M81" s="127" t="s">
        <v>5</v>
      </c>
      <c r="N81" s="128">
        <f t="shared" si="14"/>
        <v>0</v>
      </c>
      <c r="O81" s="156"/>
      <c r="P81" s="156"/>
      <c r="Q81" s="156"/>
      <c r="R81" s="156"/>
      <c r="S81" s="156"/>
      <c r="T81" s="156"/>
      <c r="U81" s="170"/>
      <c r="V81" s="4"/>
    </row>
    <row r="82" spans="1:22" ht="18.75" x14ac:dyDescent="0.25">
      <c r="A82" s="165" t="s">
        <v>239</v>
      </c>
      <c r="B82" s="126">
        <v>420</v>
      </c>
      <c r="C82" s="127"/>
      <c r="D82" s="128">
        <f t="shared" si="11"/>
        <v>0</v>
      </c>
      <c r="E82" s="129">
        <f t="shared" si="12"/>
        <v>0</v>
      </c>
      <c r="F82" s="160"/>
      <c r="G82" s="160"/>
      <c r="H82" s="128">
        <f t="shared" si="13"/>
        <v>0</v>
      </c>
      <c r="I82" s="160"/>
      <c r="J82" s="160"/>
      <c r="K82" s="160"/>
      <c r="L82" s="160"/>
      <c r="M82" s="127" t="s">
        <v>5</v>
      </c>
      <c r="N82" s="128">
        <f t="shared" si="14"/>
        <v>0</v>
      </c>
      <c r="O82" s="160"/>
      <c r="P82" s="160"/>
      <c r="Q82" s="160"/>
      <c r="R82" s="160"/>
      <c r="S82" s="160"/>
      <c r="T82" s="160"/>
      <c r="U82" s="171"/>
      <c r="V82" s="1"/>
    </row>
    <row r="83" spans="1:22" ht="18.75" x14ac:dyDescent="0.25">
      <c r="A83" s="165" t="s">
        <v>308</v>
      </c>
      <c r="B83" s="126">
        <v>600</v>
      </c>
      <c r="C83" s="72"/>
      <c r="D83" s="128">
        <f>E83+H83+N83+L83</f>
        <v>0</v>
      </c>
      <c r="E83" s="129">
        <f>F83+G83</f>
        <v>0</v>
      </c>
      <c r="F83" s="161">
        <f>F25-F41</f>
        <v>0</v>
      </c>
      <c r="G83" s="161">
        <f>G25-G41</f>
        <v>0</v>
      </c>
      <c r="H83" s="128">
        <f>I83+J83+K83</f>
        <v>0</v>
      </c>
      <c r="I83" s="161">
        <f t="shared" ref="I83:L83" si="22">I25-I41</f>
        <v>0</v>
      </c>
      <c r="J83" s="161">
        <f t="shared" si="22"/>
        <v>0</v>
      </c>
      <c r="K83" s="161">
        <f t="shared" si="22"/>
        <v>0</v>
      </c>
      <c r="L83" s="161">
        <f t="shared" si="22"/>
        <v>0</v>
      </c>
      <c r="M83" s="127" t="s">
        <v>5</v>
      </c>
      <c r="N83" s="128">
        <f>O83+P83+Q83+R83+S83+T83+U83</f>
        <v>0</v>
      </c>
      <c r="O83" s="161">
        <f t="shared" ref="O83:U83" si="23">O25-O41</f>
        <v>0</v>
      </c>
      <c r="P83" s="161">
        <f t="shared" si="23"/>
        <v>0</v>
      </c>
      <c r="Q83" s="161">
        <f t="shared" si="23"/>
        <v>0</v>
      </c>
      <c r="R83" s="161">
        <f t="shared" si="23"/>
        <v>0</v>
      </c>
      <c r="S83" s="161">
        <f t="shared" si="23"/>
        <v>0</v>
      </c>
      <c r="T83" s="161">
        <f t="shared" si="23"/>
        <v>0</v>
      </c>
      <c r="U83" s="172">
        <f t="shared" si="23"/>
        <v>0</v>
      </c>
      <c r="V83" s="1"/>
    </row>
    <row r="84" spans="1:22" ht="66.75" customHeight="1" thickBot="1" x14ac:dyDescent="0.3">
      <c r="A84" s="173" t="s">
        <v>305</v>
      </c>
      <c r="B84" s="174">
        <v>610</v>
      </c>
      <c r="C84" s="175" t="s">
        <v>5</v>
      </c>
      <c r="D84" s="176">
        <f>E84+H84+N84+L84</f>
        <v>0</v>
      </c>
      <c r="E84" s="177">
        <f>F84+G84</f>
        <v>0</v>
      </c>
      <c r="F84" s="181"/>
      <c r="G84" s="181"/>
      <c r="H84" s="176">
        <f>I84+J84+K84</f>
        <v>0</v>
      </c>
      <c r="I84" s="181"/>
      <c r="J84" s="181"/>
      <c r="K84" s="181"/>
      <c r="L84" s="181"/>
      <c r="M84" s="175" t="s">
        <v>5</v>
      </c>
      <c r="N84" s="176">
        <f>O84+P84+Q84+R84+S84+T84+U84</f>
        <v>0</v>
      </c>
      <c r="O84" s="181"/>
      <c r="P84" s="181"/>
      <c r="Q84" s="181"/>
      <c r="R84" s="181"/>
      <c r="S84" s="181"/>
      <c r="T84" s="181"/>
      <c r="U84" s="182"/>
    </row>
    <row r="85" spans="1:22" ht="66.75" customHeight="1" x14ac:dyDescent="0.25">
      <c r="A85" s="150"/>
      <c r="B85" s="151"/>
      <c r="C85" s="142"/>
      <c r="D85" s="143"/>
      <c r="E85" s="152"/>
      <c r="F85" s="153"/>
      <c r="G85" s="153"/>
      <c r="H85" s="143"/>
      <c r="I85" s="153"/>
      <c r="J85" s="153"/>
      <c r="K85" s="153"/>
      <c r="L85" s="153"/>
      <c r="M85" s="142"/>
      <c r="N85" s="143"/>
      <c r="O85" s="153"/>
      <c r="P85" s="153"/>
      <c r="Q85" s="153"/>
      <c r="R85" s="153"/>
      <c r="S85" s="153"/>
      <c r="T85" s="153"/>
      <c r="U85" s="153"/>
    </row>
    <row r="86" spans="1:22" ht="21" x14ac:dyDescent="0.35">
      <c r="B86" s="98"/>
      <c r="D86" s="49"/>
      <c r="E86" s="405" t="s">
        <v>48</v>
      </c>
      <c r="F86" s="405"/>
      <c r="G86" s="405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50"/>
      <c r="S86" s="393" t="s">
        <v>439</v>
      </c>
      <c r="T86" s="393"/>
      <c r="U86" s="393"/>
    </row>
    <row r="87" spans="1:22" ht="17.25" customHeight="1" x14ac:dyDescent="0.35">
      <c r="C87" s="37"/>
      <c r="D87" s="49"/>
      <c r="E87" s="51"/>
      <c r="F87" s="51"/>
      <c r="G87" s="51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50"/>
      <c r="S87" s="394" t="s">
        <v>46</v>
      </c>
      <c r="T87" s="394"/>
      <c r="U87" s="394"/>
    </row>
    <row r="88" spans="1:22" ht="21" x14ac:dyDescent="0.35">
      <c r="A88" s="37"/>
      <c r="C88" s="37"/>
      <c r="D88" s="49"/>
      <c r="E88" s="405" t="s">
        <v>47</v>
      </c>
      <c r="F88" s="405"/>
      <c r="G88" s="405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52"/>
      <c r="S88" s="393" t="s">
        <v>319</v>
      </c>
      <c r="T88" s="393"/>
      <c r="U88" s="393"/>
    </row>
    <row r="89" spans="1:22" ht="14.25" customHeight="1" x14ac:dyDescent="0.25">
      <c r="A89" s="37"/>
      <c r="B89" s="37"/>
      <c r="C89" s="37"/>
      <c r="D89" s="49"/>
      <c r="E89" s="49"/>
      <c r="F89" s="49"/>
      <c r="G89" s="49"/>
      <c r="H89" s="348"/>
      <c r="I89" s="348"/>
      <c r="J89" s="348"/>
      <c r="K89" s="348"/>
      <c r="L89" s="348"/>
      <c r="M89" s="348"/>
      <c r="N89" s="348"/>
      <c r="O89" s="348"/>
      <c r="P89" s="348"/>
      <c r="Q89" s="348"/>
      <c r="R89" s="52"/>
      <c r="S89" s="348" t="s">
        <v>46</v>
      </c>
      <c r="T89" s="348"/>
      <c r="U89" s="348"/>
    </row>
    <row r="90" spans="1:22" x14ac:dyDescent="0.25">
      <c r="A90" s="37"/>
      <c r="B90" s="37"/>
      <c r="C90" s="37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pans="1:22" x14ac:dyDescent="0.25">
      <c r="A91" s="37"/>
      <c r="B91" s="37"/>
      <c r="C91" s="37"/>
      <c r="D91" s="348"/>
      <c r="E91" s="348"/>
      <c r="F91" s="348"/>
      <c r="G91" s="348"/>
      <c r="H91" s="349"/>
      <c r="I91" s="349"/>
      <c r="J91" s="349"/>
      <c r="K91" s="349"/>
      <c r="L91" s="349"/>
      <c r="M91" s="349"/>
      <c r="N91" s="349"/>
      <c r="O91" s="349"/>
      <c r="P91" s="349"/>
      <c r="Q91" s="349"/>
      <c r="R91" s="49"/>
      <c r="S91" s="49"/>
      <c r="T91" s="49"/>
      <c r="U91" s="49"/>
    </row>
    <row r="92" spans="1:22" x14ac:dyDescent="0.25">
      <c r="A92" s="37"/>
      <c r="B92" s="37"/>
      <c r="C92" s="37"/>
      <c r="D92" s="348"/>
      <c r="E92" s="348"/>
      <c r="F92" s="348"/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49"/>
      <c r="S92" s="49"/>
      <c r="T92" s="49"/>
      <c r="U92" s="49"/>
    </row>
    <row r="93" spans="1:22" x14ac:dyDescent="0.25">
      <c r="A93" s="37"/>
      <c r="B93" s="3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49"/>
      <c r="S93" s="49"/>
      <c r="T93" s="49"/>
      <c r="U93" s="49"/>
    </row>
    <row r="94" spans="1:22" x14ac:dyDescent="0.25">
      <c r="B94" s="37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2" x14ac:dyDescent="0.25"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2" x14ac:dyDescent="0.25">
      <c r="C96" s="37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2" x14ac:dyDescent="0.25">
      <c r="A97" s="37"/>
      <c r="C97" s="37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2" x14ac:dyDescent="0.25">
      <c r="A98" s="37"/>
      <c r="B98" s="37"/>
      <c r="C98" s="38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1"/>
    </row>
    <row r="99" spans="1:22" x14ac:dyDescent="0.25">
      <c r="A99" s="38" t="s">
        <v>49</v>
      </c>
      <c r="B99" s="99"/>
      <c r="C99" s="100"/>
      <c r="D99" s="101">
        <f>D25-D41</f>
        <v>0</v>
      </c>
      <c r="E99" s="101">
        <f t="shared" ref="E99:O99" si="24">E25-E41</f>
        <v>0</v>
      </c>
      <c r="F99" s="101">
        <f t="shared" si="24"/>
        <v>0</v>
      </c>
      <c r="G99" s="101">
        <f t="shared" si="24"/>
        <v>0</v>
      </c>
      <c r="H99" s="101">
        <f t="shared" si="24"/>
        <v>0</v>
      </c>
      <c r="I99" s="101">
        <f t="shared" si="24"/>
        <v>0</v>
      </c>
      <c r="J99" s="101">
        <f t="shared" si="24"/>
        <v>0</v>
      </c>
      <c r="K99" s="101">
        <f t="shared" si="24"/>
        <v>0</v>
      </c>
      <c r="L99" s="101">
        <f t="shared" si="24"/>
        <v>0</v>
      </c>
      <c r="M99" s="117" t="s">
        <v>5</v>
      </c>
      <c r="N99" s="101">
        <f t="shared" si="24"/>
        <v>0</v>
      </c>
      <c r="O99" s="101">
        <f t="shared" si="24"/>
        <v>0</v>
      </c>
      <c r="P99" s="101">
        <f t="shared" ref="P99:U99" si="25">P25-P41</f>
        <v>0</v>
      </c>
      <c r="Q99" s="101">
        <f t="shared" si="25"/>
        <v>0</v>
      </c>
      <c r="R99" s="101">
        <f t="shared" si="25"/>
        <v>0</v>
      </c>
      <c r="S99" s="101">
        <f t="shared" si="25"/>
        <v>0</v>
      </c>
      <c r="T99" s="101">
        <f t="shared" si="25"/>
        <v>0</v>
      </c>
      <c r="U99" s="101">
        <f t="shared" si="25"/>
        <v>0</v>
      </c>
    </row>
    <row r="100" spans="1:22" x14ac:dyDescent="0.25">
      <c r="A100" t="s">
        <v>242</v>
      </c>
      <c r="B100" s="38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2" x14ac:dyDescent="0.25">
      <c r="A101" t="s">
        <v>251</v>
      </c>
      <c r="C101" s="37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2" x14ac:dyDescent="0.25">
      <c r="A102" s="37"/>
      <c r="C102" s="37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2" x14ac:dyDescent="0.25">
      <c r="A103" s="37"/>
      <c r="B103" s="37"/>
      <c r="C103" s="37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2" x14ac:dyDescent="0.25">
      <c r="A104" s="37"/>
      <c r="B104" s="37"/>
      <c r="C104" s="37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2" x14ac:dyDescent="0.25">
      <c r="A105" s="37"/>
      <c r="B105" s="37"/>
      <c r="C105" s="37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2" x14ac:dyDescent="0.25">
      <c r="A106" s="37"/>
      <c r="B106" s="37"/>
      <c r="C106" s="37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2" x14ac:dyDescent="0.25">
      <c r="A107" s="37"/>
      <c r="B107" s="37"/>
      <c r="C107" s="37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2" x14ac:dyDescent="0.25">
      <c r="A108" s="37"/>
      <c r="B108" s="37"/>
      <c r="C108" s="37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2" x14ac:dyDescent="0.25">
      <c r="A109" s="37"/>
      <c r="B109" s="37"/>
      <c r="C109" s="37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2" x14ac:dyDescent="0.25">
      <c r="A110" s="37"/>
      <c r="B110" s="37"/>
      <c r="C110" s="37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2" x14ac:dyDescent="0.25">
      <c r="A111" s="37"/>
      <c r="B111" s="37"/>
      <c r="C111" s="37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2" x14ac:dyDescent="0.25">
      <c r="A112" s="37"/>
      <c r="B112" s="37"/>
      <c r="C112" s="37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x14ac:dyDescent="0.25">
      <c r="A113" s="37"/>
      <c r="B113" s="37"/>
      <c r="C113" s="37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x14ac:dyDescent="0.25">
      <c r="A114" s="37"/>
      <c r="B114" s="37"/>
      <c r="C114" s="37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x14ac:dyDescent="0.25">
      <c r="A115" s="37"/>
      <c r="B115" s="37"/>
      <c r="C115" s="37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x14ac:dyDescent="0.25">
      <c r="A116" s="37"/>
      <c r="B116" s="37"/>
      <c r="C116" s="37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x14ac:dyDescent="0.25">
      <c r="A117" s="37"/>
      <c r="B117" s="37"/>
      <c r="C117" s="37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x14ac:dyDescent="0.25">
      <c r="A118" s="37"/>
      <c r="B118" s="37"/>
      <c r="C118" s="37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x14ac:dyDescent="0.25">
      <c r="A119" s="37"/>
      <c r="B119" s="37"/>
      <c r="C119" s="37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x14ac:dyDescent="0.25">
      <c r="A120" s="37"/>
      <c r="B120" s="37"/>
      <c r="C120" s="37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x14ac:dyDescent="0.25">
      <c r="A121" s="37"/>
      <c r="B121" s="37"/>
      <c r="C121" s="37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x14ac:dyDescent="0.25">
      <c r="A122" s="37"/>
      <c r="B122" s="37"/>
      <c r="C122" s="37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x14ac:dyDescent="0.25">
      <c r="A123" s="37"/>
      <c r="B123" s="37"/>
      <c r="C123" s="37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x14ac:dyDescent="0.25">
      <c r="A124" s="37"/>
      <c r="B124" s="37"/>
      <c r="C124" s="37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x14ac:dyDescent="0.25">
      <c r="A125" s="37"/>
      <c r="B125" s="37"/>
      <c r="C125" s="37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x14ac:dyDescent="0.25">
      <c r="A126" s="37"/>
      <c r="B126" s="37"/>
      <c r="C126" s="37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x14ac:dyDescent="0.25">
      <c r="A127" s="37"/>
      <c r="B127" s="37"/>
      <c r="C127" s="37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spans="1:21" x14ac:dyDescent="0.25">
      <c r="A128" s="37"/>
      <c r="B128" s="37"/>
      <c r="C128" s="37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spans="1:21" x14ac:dyDescent="0.25">
      <c r="A129" s="37"/>
      <c r="B129" s="37"/>
      <c r="C129" s="37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spans="1:21" x14ac:dyDescent="0.25">
      <c r="A130" s="37"/>
      <c r="B130" s="37"/>
      <c r="C130" s="37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x14ac:dyDescent="0.25">
      <c r="A131" s="37"/>
      <c r="B131" s="37"/>
      <c r="C131" s="37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x14ac:dyDescent="0.25">
      <c r="A132" s="37"/>
      <c r="B132" s="37"/>
      <c r="C132" s="37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x14ac:dyDescent="0.25">
      <c r="A133" s="37"/>
      <c r="B133" s="37"/>
      <c r="C133" s="37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x14ac:dyDescent="0.25">
      <c r="A134" s="37"/>
      <c r="B134" s="37"/>
      <c r="C134" s="37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x14ac:dyDescent="0.25">
      <c r="A135" s="37"/>
      <c r="B135" s="37"/>
      <c r="C135" s="37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x14ac:dyDescent="0.25">
      <c r="A136" s="37"/>
      <c r="B136" s="37"/>
      <c r="C136" s="37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x14ac:dyDescent="0.25">
      <c r="A137" s="37"/>
      <c r="B137" s="37"/>
      <c r="C137" s="37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x14ac:dyDescent="0.25">
      <c r="A138" s="37"/>
      <c r="B138" s="37"/>
      <c r="C138" s="37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x14ac:dyDescent="0.25">
      <c r="A139" s="37"/>
      <c r="B139" s="37"/>
      <c r="C139" s="37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x14ac:dyDescent="0.25">
      <c r="A140" s="37"/>
      <c r="B140" s="37"/>
      <c r="C140" s="37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x14ac:dyDescent="0.25">
      <c r="A141" s="37"/>
      <c r="B141" s="37"/>
      <c r="C141" s="37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x14ac:dyDescent="0.25">
      <c r="A142" s="37"/>
      <c r="B142" s="37"/>
      <c r="C142" s="37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spans="1:21" x14ac:dyDescent="0.25">
      <c r="A143" s="37"/>
      <c r="B143" s="37"/>
      <c r="C143" s="37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</row>
    <row r="144" spans="1:21" x14ac:dyDescent="0.25">
      <c r="A144" s="37"/>
      <c r="B144" s="37"/>
      <c r="C144" s="37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</row>
    <row r="145" spans="1:21" x14ac:dyDescent="0.25">
      <c r="A145" s="37"/>
      <c r="B145" s="37"/>
      <c r="C145" s="37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</row>
    <row r="146" spans="1:21" x14ac:dyDescent="0.25">
      <c r="A146" s="37"/>
      <c r="B146" s="37"/>
      <c r="C146" s="37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spans="1:21" x14ac:dyDescent="0.25">
      <c r="A147" s="37"/>
      <c r="B147" s="37"/>
      <c r="C147" s="37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spans="1:21" x14ac:dyDescent="0.25">
      <c r="A148" s="37"/>
      <c r="B148" s="37"/>
      <c r="C148" s="37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spans="1:21" x14ac:dyDescent="0.25">
      <c r="A149" s="37"/>
      <c r="B149" s="37"/>
      <c r="C149" s="37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spans="1:21" x14ac:dyDescent="0.25">
      <c r="A150" s="37"/>
      <c r="B150" s="37"/>
      <c r="C150" s="37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spans="1:21" x14ac:dyDescent="0.25">
      <c r="A151" s="37"/>
      <c r="B151" s="37"/>
      <c r="C151" s="37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spans="1:21" x14ac:dyDescent="0.25">
      <c r="A152" s="37"/>
      <c r="B152" s="37"/>
      <c r="C152" s="37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spans="1:21" x14ac:dyDescent="0.25">
      <c r="A153" s="37"/>
      <c r="B153" s="37"/>
      <c r="C153" s="37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spans="1:21" x14ac:dyDescent="0.25">
      <c r="A154" s="37"/>
      <c r="B154" s="37"/>
      <c r="C154" s="37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spans="1:21" x14ac:dyDescent="0.25">
      <c r="A155" s="37"/>
      <c r="B155" s="37"/>
      <c r="C155" s="37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spans="1:21" x14ac:dyDescent="0.25">
      <c r="A156" s="37"/>
      <c r="B156" s="37"/>
      <c r="C156" s="37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x14ac:dyDescent="0.25">
      <c r="A157" s="37"/>
      <c r="B157" s="37"/>
      <c r="C157" s="37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x14ac:dyDescent="0.25">
      <c r="A158" s="37"/>
      <c r="B158" s="37"/>
      <c r="C158" s="37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x14ac:dyDescent="0.25">
      <c r="A159" s="37"/>
      <c r="B159" s="37"/>
      <c r="C159" s="37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x14ac:dyDescent="0.25">
      <c r="A160" s="37"/>
      <c r="B160" s="37"/>
      <c r="C160" s="3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x14ac:dyDescent="0.25">
      <c r="A161" s="37"/>
      <c r="B161" s="37"/>
      <c r="C161" s="37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x14ac:dyDescent="0.25">
      <c r="A162" s="37"/>
      <c r="B162" s="37"/>
      <c r="C162" s="37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x14ac:dyDescent="0.25">
      <c r="A163" s="37"/>
      <c r="B163" s="37"/>
      <c r="C163" s="37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x14ac:dyDescent="0.25">
      <c r="A164" s="37"/>
      <c r="B164" s="37"/>
      <c r="C164" s="37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x14ac:dyDescent="0.25">
      <c r="A165" s="37"/>
      <c r="B165" s="37"/>
      <c r="C165" s="37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x14ac:dyDescent="0.25">
      <c r="A166" s="37"/>
      <c r="B166" s="37"/>
      <c r="C166" s="37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spans="1:21" x14ac:dyDescent="0.25">
      <c r="A167" s="37"/>
      <c r="B167" s="37"/>
      <c r="C167" s="37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x14ac:dyDescent="0.25">
      <c r="A168" s="37"/>
      <c r="B168" s="37"/>
      <c r="C168" s="37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spans="1:21" x14ac:dyDescent="0.25">
      <c r="A169" s="37"/>
      <c r="B169" s="37"/>
      <c r="C169" s="37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spans="1:21" x14ac:dyDescent="0.25">
      <c r="A170" s="37"/>
      <c r="B170" s="37"/>
      <c r="C170" s="37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spans="1:21" x14ac:dyDescent="0.25">
      <c r="A171" s="37"/>
      <c r="B171" s="37"/>
      <c r="C171" s="37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spans="1:21" x14ac:dyDescent="0.25">
      <c r="A172" s="37"/>
      <c r="B172" s="37"/>
      <c r="C172" s="37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spans="1:21" x14ac:dyDescent="0.25">
      <c r="A173" s="37"/>
      <c r="B173" s="37"/>
      <c r="C173" s="37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spans="1:21" x14ac:dyDescent="0.25">
      <c r="A174" s="37"/>
      <c r="B174" s="37"/>
      <c r="C174" s="37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spans="1:21" x14ac:dyDescent="0.25">
      <c r="A175" s="37"/>
      <c r="B175" s="37"/>
      <c r="C175" s="37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spans="1:21" x14ac:dyDescent="0.25">
      <c r="A176" s="37"/>
      <c r="B176" s="37"/>
      <c r="C176" s="37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spans="1:21" x14ac:dyDescent="0.25">
      <c r="A177" s="37"/>
      <c r="B177" s="37"/>
      <c r="C177" s="37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spans="1:21" x14ac:dyDescent="0.25">
      <c r="A178" s="37"/>
      <c r="B178" s="37"/>
      <c r="C178" s="37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spans="1:21" x14ac:dyDescent="0.25">
      <c r="A179" s="37"/>
      <c r="B179" s="37"/>
      <c r="C179" s="37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spans="1:21" x14ac:dyDescent="0.25">
      <c r="A180" s="37"/>
      <c r="B180" s="37"/>
      <c r="C180" s="37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x14ac:dyDescent="0.25">
      <c r="A181" s="37"/>
      <c r="B181" s="37"/>
      <c r="C181" s="37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x14ac:dyDescent="0.25">
      <c r="A182" s="37"/>
      <c r="B182" s="37"/>
      <c r="C182" s="37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x14ac:dyDescent="0.25">
      <c r="A183" s="37"/>
      <c r="B183" s="37"/>
      <c r="C183" s="37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x14ac:dyDescent="0.25">
      <c r="A184" s="37"/>
      <c r="B184" s="37"/>
      <c r="C184" s="37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x14ac:dyDescent="0.25">
      <c r="A185" s="37"/>
      <c r="B185" s="37"/>
      <c r="C185" s="37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x14ac:dyDescent="0.25">
      <c r="A186" s="37"/>
      <c r="B186" s="37"/>
      <c r="C186" s="37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x14ac:dyDescent="0.25">
      <c r="A187" s="37"/>
      <c r="B187" s="37"/>
      <c r="C187" s="37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x14ac:dyDescent="0.25">
      <c r="A188" s="37"/>
      <c r="B188" s="37"/>
      <c r="C188" s="37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x14ac:dyDescent="0.25">
      <c r="A189" s="37"/>
      <c r="B189" s="37"/>
      <c r="C189" s="37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x14ac:dyDescent="0.25">
      <c r="A190" s="37"/>
      <c r="B190" s="37"/>
      <c r="C190" s="37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x14ac:dyDescent="0.25">
      <c r="A191" s="37"/>
      <c r="B191" s="37"/>
      <c r="C191" s="37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x14ac:dyDescent="0.25">
      <c r="A192" s="37"/>
      <c r="B192" s="37"/>
      <c r="C192" s="37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x14ac:dyDescent="0.25">
      <c r="A193" s="37"/>
      <c r="B193" s="37"/>
      <c r="C193" s="37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x14ac:dyDescent="0.25">
      <c r="A194" s="37"/>
      <c r="B194" s="37"/>
      <c r="C194" s="37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x14ac:dyDescent="0.25">
      <c r="A195" s="37"/>
      <c r="B195" s="37"/>
      <c r="C195" s="37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x14ac:dyDescent="0.25">
      <c r="A196" s="37"/>
      <c r="B196" s="37"/>
      <c r="C196" s="37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x14ac:dyDescent="0.25">
      <c r="A197" s="37"/>
      <c r="B197" s="37"/>
      <c r="C197" s="37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x14ac:dyDescent="0.25">
      <c r="A198" s="37"/>
      <c r="B198" s="37"/>
      <c r="C198" s="37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x14ac:dyDescent="0.25">
      <c r="A199" s="37"/>
      <c r="B199" s="37"/>
      <c r="C199" s="37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x14ac:dyDescent="0.25">
      <c r="A200" s="37"/>
      <c r="B200" s="37"/>
      <c r="C200" s="37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x14ac:dyDescent="0.25">
      <c r="A201" s="37"/>
      <c r="B201" s="37"/>
      <c r="C201" s="37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x14ac:dyDescent="0.25">
      <c r="A202" s="37"/>
      <c r="B202" s="37"/>
      <c r="C202" s="37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x14ac:dyDescent="0.25">
      <c r="A203" s="37"/>
      <c r="B203" s="37"/>
      <c r="C203" s="37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x14ac:dyDescent="0.25">
      <c r="A204" s="37"/>
      <c r="B204" s="37"/>
      <c r="C204" s="37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x14ac:dyDescent="0.25">
      <c r="A205" s="37"/>
      <c r="B205" s="37"/>
      <c r="C205" s="37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x14ac:dyDescent="0.25">
      <c r="A206" s="37"/>
      <c r="B206" s="37"/>
      <c r="C206" s="37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x14ac:dyDescent="0.25">
      <c r="A207" s="37"/>
      <c r="B207" s="37"/>
      <c r="C207" s="37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x14ac:dyDescent="0.25">
      <c r="A208" s="37"/>
      <c r="B208" s="37"/>
      <c r="C208" s="37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x14ac:dyDescent="0.25">
      <c r="A209" s="37"/>
      <c r="B209" s="37"/>
      <c r="C209" s="37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x14ac:dyDescent="0.25">
      <c r="A210" s="37"/>
      <c r="B210" s="37"/>
      <c r="C210" s="37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x14ac:dyDescent="0.25">
      <c r="A211" s="37"/>
      <c r="B211" s="37"/>
      <c r="C211" s="37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x14ac:dyDescent="0.25">
      <c r="A212" s="37"/>
      <c r="B212" s="37"/>
      <c r="C212" s="37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x14ac:dyDescent="0.25">
      <c r="A213" s="37"/>
      <c r="B213" s="37"/>
      <c r="C213" s="37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x14ac:dyDescent="0.25">
      <c r="A214" s="37"/>
      <c r="B214" s="37"/>
      <c r="C214" s="37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x14ac:dyDescent="0.25">
      <c r="A215" s="37"/>
      <c r="B215" s="37"/>
      <c r="C215" s="37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x14ac:dyDescent="0.25">
      <c r="A216" s="37"/>
      <c r="B216" s="37"/>
      <c r="C216" s="37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x14ac:dyDescent="0.25">
      <c r="A217" s="37"/>
      <c r="B217" s="37"/>
      <c r="C217" s="37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x14ac:dyDescent="0.25">
      <c r="A218" s="37"/>
      <c r="B218" s="37"/>
      <c r="C218" s="37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x14ac:dyDescent="0.25">
      <c r="A219" s="37"/>
      <c r="B219" s="37"/>
      <c r="C219" s="37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x14ac:dyDescent="0.25">
      <c r="A220" s="37"/>
      <c r="B220" s="37"/>
      <c r="C220" s="37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spans="1:21" x14ac:dyDescent="0.25">
      <c r="A221" s="37"/>
      <c r="B221" s="37"/>
      <c r="C221" s="37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</row>
    <row r="222" spans="1:21" x14ac:dyDescent="0.25">
      <c r="A222" s="37"/>
      <c r="B222" s="37"/>
      <c r="C222" s="37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</row>
    <row r="223" spans="1:21" x14ac:dyDescent="0.25">
      <c r="A223" s="37"/>
      <c r="B223" s="37"/>
      <c r="C223" s="37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</row>
    <row r="224" spans="1:21" x14ac:dyDescent="0.25">
      <c r="A224" s="37"/>
      <c r="B224" s="37"/>
      <c r="C224" s="37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</row>
    <row r="225" spans="1:21" x14ac:dyDescent="0.25">
      <c r="A225" s="37"/>
      <c r="B225" s="37"/>
      <c r="C225" s="37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</row>
    <row r="226" spans="1:21" x14ac:dyDescent="0.25">
      <c r="A226" s="37"/>
      <c r="B226" s="37"/>
      <c r="C226" s="37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</row>
    <row r="227" spans="1:21" x14ac:dyDescent="0.25">
      <c r="A227" s="37"/>
      <c r="B227" s="37"/>
      <c r="C227" s="37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</row>
    <row r="228" spans="1:21" x14ac:dyDescent="0.25">
      <c r="A228" s="37"/>
      <c r="B228" s="37"/>
      <c r="C228" s="37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</row>
    <row r="229" spans="1:21" x14ac:dyDescent="0.25">
      <c r="A229" s="37"/>
      <c r="B229" s="37"/>
      <c r="C229" s="37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</row>
    <row r="230" spans="1:21" x14ac:dyDescent="0.25">
      <c r="A230" s="37"/>
      <c r="B230" s="37"/>
      <c r="C230" s="37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</row>
    <row r="231" spans="1:21" x14ac:dyDescent="0.25">
      <c r="A231" s="37"/>
      <c r="B231" s="37"/>
      <c r="C231" s="37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</row>
    <row r="232" spans="1:21" x14ac:dyDescent="0.25">
      <c r="A232" s="37"/>
      <c r="B232" s="37"/>
      <c r="C232" s="37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</row>
    <row r="233" spans="1:21" x14ac:dyDescent="0.25">
      <c r="A233" s="37"/>
      <c r="B233" s="37"/>
      <c r="C233" s="37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</row>
    <row r="234" spans="1:21" x14ac:dyDescent="0.25">
      <c r="A234" s="37"/>
      <c r="B234" s="37"/>
      <c r="C234" s="37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</row>
    <row r="235" spans="1:21" x14ac:dyDescent="0.25">
      <c r="A235" s="37"/>
      <c r="B235" s="37"/>
      <c r="C235" s="37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</row>
    <row r="236" spans="1:21" x14ac:dyDescent="0.25">
      <c r="A236" s="37"/>
      <c r="B236" s="37"/>
      <c r="C236" s="37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</row>
    <row r="237" spans="1:21" x14ac:dyDescent="0.25">
      <c r="A237" s="37"/>
      <c r="B237" s="37"/>
      <c r="C237" s="37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</row>
    <row r="238" spans="1:21" x14ac:dyDescent="0.25">
      <c r="A238" s="37"/>
      <c r="B238" s="37"/>
      <c r="C238" s="37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</row>
    <row r="239" spans="1:21" x14ac:dyDescent="0.25">
      <c r="A239" s="37"/>
      <c r="B239" s="37"/>
      <c r="C239" s="37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</row>
    <row r="240" spans="1:21" x14ac:dyDescent="0.25">
      <c r="A240" s="37"/>
      <c r="B240" s="37"/>
      <c r="C240" s="37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</row>
    <row r="241" spans="1:21" x14ac:dyDescent="0.25">
      <c r="A241" s="37"/>
      <c r="B241" s="37"/>
      <c r="C241" s="37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</row>
    <row r="242" spans="1:21" x14ac:dyDescent="0.25">
      <c r="A242" s="37"/>
      <c r="B242" s="37"/>
      <c r="C242" s="37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</row>
    <row r="243" spans="1:21" x14ac:dyDescent="0.25">
      <c r="A243" s="37"/>
      <c r="B243" s="37"/>
      <c r="C243" s="37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</row>
    <row r="244" spans="1:21" x14ac:dyDescent="0.25">
      <c r="A244" s="37"/>
      <c r="B244" s="37"/>
      <c r="C244" s="37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</row>
    <row r="245" spans="1:21" x14ac:dyDescent="0.25">
      <c r="A245" s="37"/>
      <c r="B245" s="37"/>
      <c r="C245" s="37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</row>
    <row r="246" spans="1:21" x14ac:dyDescent="0.25">
      <c r="A246" s="37"/>
      <c r="B246" s="37"/>
      <c r="C246" s="37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</row>
    <row r="247" spans="1:21" x14ac:dyDescent="0.25">
      <c r="A247" s="37"/>
      <c r="B247" s="37"/>
      <c r="C247" s="37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</row>
    <row r="248" spans="1:21" x14ac:dyDescent="0.25">
      <c r="A248" s="37"/>
      <c r="B248" s="37"/>
      <c r="C248" s="37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</row>
    <row r="249" spans="1:21" x14ac:dyDescent="0.25">
      <c r="A249" s="37"/>
      <c r="B249" s="37"/>
      <c r="C249" s="37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</row>
    <row r="250" spans="1:21" x14ac:dyDescent="0.25">
      <c r="A250" s="37"/>
      <c r="B250" s="37"/>
      <c r="C250" s="37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</row>
    <row r="251" spans="1:21" x14ac:dyDescent="0.25">
      <c r="A251" s="37"/>
      <c r="B251" s="37"/>
      <c r="C251" s="37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</row>
    <row r="252" spans="1:21" x14ac:dyDescent="0.25">
      <c r="A252" s="37"/>
      <c r="B252" s="37"/>
      <c r="C252" s="37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</row>
    <row r="253" spans="1:21" x14ac:dyDescent="0.25">
      <c r="A253" s="37"/>
      <c r="B253" s="37"/>
      <c r="C253" s="37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</row>
    <row r="254" spans="1:21" x14ac:dyDescent="0.25">
      <c r="A254" s="37"/>
      <c r="B254" s="37"/>
      <c r="C254" s="37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</row>
    <row r="255" spans="1:21" x14ac:dyDescent="0.25">
      <c r="A255" s="37"/>
      <c r="B255" s="37"/>
      <c r="C255" s="37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</row>
    <row r="256" spans="1:21" x14ac:dyDescent="0.25">
      <c r="A256" s="37"/>
      <c r="B256" s="37"/>
      <c r="C256" s="37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</row>
    <row r="257" spans="1:21" x14ac:dyDescent="0.25">
      <c r="A257" s="37"/>
      <c r="B257" s="37"/>
      <c r="C257" s="37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</row>
    <row r="258" spans="1:21" x14ac:dyDescent="0.25">
      <c r="A258" s="37"/>
      <c r="B258" s="37"/>
      <c r="C258" s="37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</row>
    <row r="259" spans="1:21" x14ac:dyDescent="0.25">
      <c r="A259" s="37"/>
      <c r="B259" s="37"/>
      <c r="C259" s="37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</row>
    <row r="260" spans="1:21" x14ac:dyDescent="0.25">
      <c r="A260" s="37"/>
      <c r="B260" s="37"/>
      <c r="C260" s="37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</row>
    <row r="261" spans="1:21" x14ac:dyDescent="0.25">
      <c r="A261" s="37"/>
      <c r="B261" s="37"/>
      <c r="C261" s="37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</row>
    <row r="262" spans="1:21" x14ac:dyDescent="0.25">
      <c r="A262" s="37"/>
      <c r="B262" s="37"/>
      <c r="C262" s="37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</row>
    <row r="263" spans="1:21" x14ac:dyDescent="0.25">
      <c r="A263" s="37"/>
      <c r="B263" s="37"/>
      <c r="C263" s="37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</row>
    <row r="264" spans="1:21" x14ac:dyDescent="0.25">
      <c r="A264" s="37"/>
      <c r="B264" s="37"/>
      <c r="C264" s="37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</row>
    <row r="265" spans="1:21" x14ac:dyDescent="0.25">
      <c r="A265" s="37"/>
      <c r="B265" s="37"/>
      <c r="C265" s="37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</row>
    <row r="266" spans="1:21" x14ac:dyDescent="0.25">
      <c r="A266" s="37"/>
      <c r="B266" s="37"/>
      <c r="C266" s="37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</row>
    <row r="267" spans="1:21" x14ac:dyDescent="0.25">
      <c r="A267" s="37"/>
      <c r="B267" s="37"/>
      <c r="C267" s="37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</row>
    <row r="268" spans="1:21" x14ac:dyDescent="0.25">
      <c r="A268" s="37"/>
      <c r="B268" s="37"/>
      <c r="C268" s="37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</row>
    <row r="269" spans="1:21" x14ac:dyDescent="0.25">
      <c r="A269" s="37"/>
      <c r="B269" s="37"/>
      <c r="C269" s="37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</row>
    <row r="270" spans="1:21" x14ac:dyDescent="0.25">
      <c r="A270" s="37"/>
      <c r="B270" s="37"/>
      <c r="C270" s="37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</row>
    <row r="271" spans="1:21" x14ac:dyDescent="0.25">
      <c r="A271" s="37"/>
      <c r="B271" s="37"/>
      <c r="C271" s="37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</row>
    <row r="272" spans="1:21" x14ac:dyDescent="0.25">
      <c r="A272" s="37"/>
      <c r="B272" s="37"/>
      <c r="C272" s="37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</row>
    <row r="273" spans="1:21" x14ac:dyDescent="0.25">
      <c r="A273" s="37"/>
      <c r="B273" s="37"/>
      <c r="C273" s="37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</row>
    <row r="274" spans="1:21" x14ac:dyDescent="0.25">
      <c r="A274" s="37"/>
      <c r="B274" s="37"/>
      <c r="C274" s="37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</row>
    <row r="275" spans="1:21" x14ac:dyDescent="0.25">
      <c r="A275" s="37"/>
      <c r="B275" s="37"/>
      <c r="C275" s="37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</row>
    <row r="276" spans="1:21" x14ac:dyDescent="0.25">
      <c r="A276" s="37"/>
      <c r="B276" s="37"/>
      <c r="C276" s="37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</row>
    <row r="277" spans="1:21" x14ac:dyDescent="0.25">
      <c r="A277" s="37"/>
      <c r="B277" s="37"/>
      <c r="C277" s="37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</row>
    <row r="278" spans="1:21" x14ac:dyDescent="0.25">
      <c r="A278" s="37"/>
      <c r="B278" s="37"/>
      <c r="C278" s="37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</row>
    <row r="279" spans="1:21" x14ac:dyDescent="0.25">
      <c r="A279" s="37"/>
      <c r="B279" s="37"/>
      <c r="C279" s="37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</row>
    <row r="280" spans="1:21" x14ac:dyDescent="0.25">
      <c r="A280" s="37"/>
      <c r="B280" s="37"/>
      <c r="C280" s="37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</row>
    <row r="281" spans="1:21" x14ac:dyDescent="0.25">
      <c r="A281" s="37"/>
      <c r="B281" s="37"/>
      <c r="C281" s="37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</row>
    <row r="282" spans="1:21" x14ac:dyDescent="0.25">
      <c r="A282" s="37"/>
      <c r="B282" s="37"/>
      <c r="C282" s="37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</row>
    <row r="283" spans="1:21" x14ac:dyDescent="0.25">
      <c r="A283" s="37"/>
      <c r="B283" s="37"/>
      <c r="C283" s="37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</row>
    <row r="284" spans="1:21" x14ac:dyDescent="0.25">
      <c r="A284" s="37"/>
      <c r="B284" s="37"/>
      <c r="C284" s="37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</row>
    <row r="285" spans="1:21" x14ac:dyDescent="0.25">
      <c r="A285" s="37"/>
      <c r="B285" s="37"/>
      <c r="C285" s="37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</row>
    <row r="286" spans="1:21" x14ac:dyDescent="0.25">
      <c r="A286" s="37"/>
      <c r="B286" s="37"/>
      <c r="C286" s="37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</row>
    <row r="287" spans="1:21" x14ac:dyDescent="0.25">
      <c r="A287" s="37"/>
      <c r="B287" s="37"/>
      <c r="C287" s="37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</row>
    <row r="288" spans="1:21" x14ac:dyDescent="0.25">
      <c r="A288" s="37"/>
      <c r="B288" s="37"/>
      <c r="C288" s="37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</row>
    <row r="289" spans="1:21" x14ac:dyDescent="0.25">
      <c r="A289" s="37"/>
      <c r="B289" s="37"/>
      <c r="C289" s="37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</row>
    <row r="290" spans="1:21" x14ac:dyDescent="0.25">
      <c r="A290" s="37"/>
      <c r="B290" s="37"/>
      <c r="C290" s="37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</row>
    <row r="291" spans="1:21" x14ac:dyDescent="0.25">
      <c r="A291" s="37"/>
      <c r="B291" s="37"/>
      <c r="C291" s="37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</row>
    <row r="292" spans="1:21" x14ac:dyDescent="0.25">
      <c r="A292" s="37"/>
      <c r="B292" s="37"/>
      <c r="C292" s="37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</row>
    <row r="293" spans="1:21" x14ac:dyDescent="0.25">
      <c r="A293" s="37"/>
      <c r="B293" s="37"/>
      <c r="C293" s="37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</row>
    <row r="294" spans="1:21" x14ac:dyDescent="0.25">
      <c r="A294" s="37"/>
      <c r="B294" s="37"/>
      <c r="C294" s="37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</row>
    <row r="295" spans="1:21" x14ac:dyDescent="0.25">
      <c r="A295" s="37"/>
      <c r="B295" s="37"/>
      <c r="C295" s="37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</row>
    <row r="296" spans="1:21" x14ac:dyDescent="0.25">
      <c r="A296" s="37"/>
      <c r="B296" s="37"/>
      <c r="C296" s="37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</row>
    <row r="297" spans="1:21" x14ac:dyDescent="0.25">
      <c r="A297" s="37"/>
      <c r="B297" s="37"/>
      <c r="C297" s="37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</row>
    <row r="298" spans="1:21" x14ac:dyDescent="0.25">
      <c r="A298" s="37"/>
      <c r="B298" s="37"/>
      <c r="C298" s="37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</row>
    <row r="299" spans="1:21" x14ac:dyDescent="0.25">
      <c r="A299" s="37"/>
      <c r="B299" s="37"/>
      <c r="C299" s="37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</row>
    <row r="300" spans="1:21" x14ac:dyDescent="0.25">
      <c r="A300" s="37"/>
      <c r="B300" s="37"/>
      <c r="C300" s="37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</row>
    <row r="301" spans="1:21" x14ac:dyDescent="0.25">
      <c r="A301" s="37"/>
      <c r="B301" s="37"/>
      <c r="C301" s="37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</row>
    <row r="302" spans="1:21" x14ac:dyDescent="0.25">
      <c r="A302" s="37"/>
      <c r="B302" s="37"/>
      <c r="C302" s="37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</row>
    <row r="303" spans="1:21" x14ac:dyDescent="0.25">
      <c r="A303" s="37"/>
      <c r="B303" s="37"/>
      <c r="C303" s="37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</row>
    <row r="304" spans="1:21" x14ac:dyDescent="0.25">
      <c r="A304" s="37"/>
      <c r="B304" s="37"/>
      <c r="C304" s="37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</row>
    <row r="305" spans="1:21" x14ac:dyDescent="0.25">
      <c r="A305" s="37"/>
      <c r="B305" s="37"/>
      <c r="C305" s="37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</row>
    <row r="306" spans="1:21" x14ac:dyDescent="0.25">
      <c r="A306" s="37"/>
      <c r="B306" s="37"/>
      <c r="C306" s="37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</row>
    <row r="307" spans="1:21" x14ac:dyDescent="0.25">
      <c r="A307" s="37"/>
      <c r="B307" s="37"/>
      <c r="C307" s="37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</row>
    <row r="308" spans="1:21" x14ac:dyDescent="0.25">
      <c r="A308" s="37"/>
      <c r="B308" s="37"/>
      <c r="C308" s="37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</row>
    <row r="309" spans="1:21" x14ac:dyDescent="0.25">
      <c r="A309" s="37"/>
      <c r="B309" s="37"/>
      <c r="C309" s="37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</row>
    <row r="310" spans="1:21" x14ac:dyDescent="0.25">
      <c r="A310" s="37"/>
      <c r="B310" s="37"/>
      <c r="C310" s="37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</row>
    <row r="311" spans="1:21" x14ac:dyDescent="0.25">
      <c r="A311" s="37"/>
      <c r="B311" s="37"/>
      <c r="C311" s="37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</row>
    <row r="312" spans="1:21" x14ac:dyDescent="0.25">
      <c r="A312" s="37"/>
      <c r="B312" s="37"/>
      <c r="C312" s="37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</row>
    <row r="313" spans="1:21" x14ac:dyDescent="0.25">
      <c r="A313" s="37"/>
      <c r="B313" s="37"/>
      <c r="C313" s="37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</row>
    <row r="314" spans="1:21" x14ac:dyDescent="0.25">
      <c r="A314" s="37"/>
      <c r="B314" s="37"/>
      <c r="C314" s="37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</row>
    <row r="315" spans="1:21" x14ac:dyDescent="0.25">
      <c r="A315" s="37"/>
      <c r="B315" s="37"/>
      <c r="C315" s="37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</row>
    <row r="316" spans="1:21" x14ac:dyDescent="0.25">
      <c r="A316" s="37"/>
      <c r="B316" s="37"/>
      <c r="C316" s="37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</row>
    <row r="317" spans="1:21" x14ac:dyDescent="0.25">
      <c r="A317" s="37"/>
      <c r="B317" s="37"/>
      <c r="C317" s="37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</row>
    <row r="318" spans="1:21" x14ac:dyDescent="0.25">
      <c r="A318" s="37"/>
      <c r="B318" s="37"/>
      <c r="C318" s="37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</row>
    <row r="319" spans="1:21" x14ac:dyDescent="0.25">
      <c r="A319" s="37"/>
      <c r="B319" s="37"/>
      <c r="C319" s="37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</row>
    <row r="320" spans="1:21" x14ac:dyDescent="0.25">
      <c r="A320" s="37"/>
      <c r="B320" s="37"/>
      <c r="C320" s="37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</row>
    <row r="321" spans="1:21" x14ac:dyDescent="0.25">
      <c r="A321" s="37"/>
      <c r="B321" s="37"/>
      <c r="C321" s="37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</row>
    <row r="322" spans="1:21" x14ac:dyDescent="0.25">
      <c r="A322" s="37"/>
      <c r="B322" s="37"/>
      <c r="C322" s="37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</row>
    <row r="323" spans="1:21" x14ac:dyDescent="0.25">
      <c r="A323" s="37"/>
      <c r="B323" s="37"/>
      <c r="C323" s="37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</row>
    <row r="324" spans="1:21" x14ac:dyDescent="0.25">
      <c r="A324" s="37"/>
      <c r="B324" s="37"/>
      <c r="C324" s="37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</row>
    <row r="325" spans="1:21" x14ac:dyDescent="0.25">
      <c r="A325" s="37"/>
      <c r="B325" s="37"/>
      <c r="C325" s="37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</row>
    <row r="326" spans="1:21" x14ac:dyDescent="0.25">
      <c r="A326" s="37"/>
      <c r="B326" s="37"/>
      <c r="C326" s="37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</row>
    <row r="327" spans="1:21" x14ac:dyDescent="0.25">
      <c r="A327" s="37"/>
      <c r="B327" s="37"/>
      <c r="C327" s="37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</row>
    <row r="328" spans="1:21" x14ac:dyDescent="0.25">
      <c r="A328" s="37"/>
      <c r="B328" s="37"/>
      <c r="C328" s="37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</row>
    <row r="329" spans="1:21" x14ac:dyDescent="0.25">
      <c r="A329" s="37"/>
      <c r="B329" s="37"/>
      <c r="C329" s="37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</row>
    <row r="330" spans="1:21" x14ac:dyDescent="0.25">
      <c r="A330" s="37"/>
      <c r="B330" s="37"/>
      <c r="C330" s="37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</row>
    <row r="331" spans="1:21" x14ac:dyDescent="0.25">
      <c r="A331" s="37"/>
      <c r="B331" s="37"/>
      <c r="C331" s="37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</row>
    <row r="332" spans="1:21" x14ac:dyDescent="0.25">
      <c r="A332" s="37"/>
      <c r="B332" s="37"/>
      <c r="C332" s="37"/>
    </row>
    <row r="333" spans="1:21" x14ac:dyDescent="0.25">
      <c r="A333" s="37"/>
      <c r="B333" s="37"/>
      <c r="C333" s="37"/>
    </row>
    <row r="334" spans="1:21" x14ac:dyDescent="0.25">
      <c r="A334" s="37"/>
      <c r="B334" s="37"/>
    </row>
    <row r="335" spans="1:21" x14ac:dyDescent="0.25">
      <c r="B335" s="37"/>
    </row>
  </sheetData>
  <sheetProtection algorithmName="SHA-512" hashValue="RwoPxmGMxyRm10rvySkX138SRATE0lPJY/xHHKNreWcOCNMha37vSBndvG+hZZvPpBL9D6TOjvdftt7LNvFGvw==" saltValue="/VyNxVWiJoDq81LPR1Iupg==" spinCount="100000" sheet="1" objects="1" scenarios="1"/>
  <mergeCells count="59">
    <mergeCell ref="H89:Q89"/>
    <mergeCell ref="J7:J8"/>
    <mergeCell ref="D91:G91"/>
    <mergeCell ref="N38:N39"/>
    <mergeCell ref="O38:U38"/>
    <mergeCell ref="D35:D39"/>
    <mergeCell ref="D26:S26"/>
    <mergeCell ref="D32:G32"/>
    <mergeCell ref="D31:S31"/>
    <mergeCell ref="F6:G7"/>
    <mergeCell ref="H88:Q88"/>
    <mergeCell ref="S88:U88"/>
    <mergeCell ref="I38:I39"/>
    <mergeCell ref="A4:A8"/>
    <mergeCell ref="D4:D8"/>
    <mergeCell ref="B4:B8"/>
    <mergeCell ref="E86:G86"/>
    <mergeCell ref="I7:I8"/>
    <mergeCell ref="C4:C8"/>
    <mergeCell ref="I6:K6"/>
    <mergeCell ref="F37:G38"/>
    <mergeCell ref="D33:S33"/>
    <mergeCell ref="D27:S27"/>
    <mergeCell ref="K38:K39"/>
    <mergeCell ref="A35:A39"/>
    <mergeCell ref="H86:Q86"/>
    <mergeCell ref="J38:J39"/>
    <mergeCell ref="H37:H39"/>
    <mergeCell ref="L37:L39"/>
    <mergeCell ref="T1:U1"/>
    <mergeCell ref="D92:G92"/>
    <mergeCell ref="H92:Q92"/>
    <mergeCell ref="S86:U86"/>
    <mergeCell ref="H87:Q87"/>
    <mergeCell ref="S87:U87"/>
    <mergeCell ref="S89:U89"/>
    <mergeCell ref="N6:U6"/>
    <mergeCell ref="H91:Q91"/>
    <mergeCell ref="A3:U3"/>
    <mergeCell ref="A2:U2"/>
    <mergeCell ref="E4:U4"/>
    <mergeCell ref="E5:U5"/>
    <mergeCell ref="E6:E8"/>
    <mergeCell ref="H6:H8"/>
    <mergeCell ref="E88:G88"/>
    <mergeCell ref="B35:B39"/>
    <mergeCell ref="N37:U37"/>
    <mergeCell ref="N7:N8"/>
    <mergeCell ref="C35:C39"/>
    <mergeCell ref="E35:U35"/>
    <mergeCell ref="E36:U36"/>
    <mergeCell ref="E37:E39"/>
    <mergeCell ref="I37:K37"/>
    <mergeCell ref="D34:S34"/>
    <mergeCell ref="M37:M39"/>
    <mergeCell ref="M6:M8"/>
    <mergeCell ref="O7:U7"/>
    <mergeCell ref="L6:L8"/>
    <mergeCell ref="K7:K8"/>
  </mergeCells>
  <pageMargins left="0.27559055118110237" right="0.15748031496062992" top="0.19685039370078741" bottom="0.19685039370078741" header="0" footer="0"/>
  <pageSetup paperSize="9" scale="45" fitToHeight="3" orientation="landscape" r:id="rId1"/>
  <rowBreaks count="1" manualBreakCount="1">
    <brk id="3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opLeftCell="A43" zoomScale="66" zoomScaleNormal="66" workbookViewId="0">
      <selection activeCell="M58" sqref="M58"/>
    </sheetView>
  </sheetViews>
  <sheetFormatPr defaultRowHeight="15" x14ac:dyDescent="0.25"/>
  <cols>
    <col min="1" max="1" width="50.28515625" customWidth="1"/>
    <col min="2" max="2" width="9.140625" customWidth="1"/>
    <col min="3" max="3" width="13.140625" customWidth="1"/>
    <col min="4" max="4" width="15.5703125" style="55" customWidth="1"/>
    <col min="5" max="5" width="15.140625" style="55" customWidth="1"/>
    <col min="6" max="6" width="11.28515625" style="55" customWidth="1"/>
    <col min="7" max="8" width="13.85546875" style="55" customWidth="1"/>
    <col min="9" max="9" width="7.42578125" style="55" customWidth="1"/>
    <col min="10" max="10" width="13.85546875" style="55" customWidth="1"/>
    <col min="11" max="11" width="12.85546875" style="55" customWidth="1"/>
  </cols>
  <sheetData>
    <row r="1" spans="1:12" ht="18.75" customHeight="1" x14ac:dyDescent="0.25">
      <c r="J1" s="55" t="s">
        <v>116</v>
      </c>
    </row>
    <row r="2" spans="1:12" ht="24.75" customHeight="1" x14ac:dyDescent="0.35">
      <c r="A2" s="327" t="s">
        <v>276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"/>
    </row>
    <row r="3" spans="1:12" ht="30.75" customHeight="1" x14ac:dyDescent="0.35">
      <c r="A3" s="327" t="s">
        <v>438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1"/>
    </row>
    <row r="4" spans="1:12" ht="54.75" customHeight="1" x14ac:dyDescent="0.25">
      <c r="A4" s="329" t="s">
        <v>1</v>
      </c>
      <c r="B4" s="330" t="s">
        <v>96</v>
      </c>
      <c r="C4" s="330" t="s">
        <v>252</v>
      </c>
      <c r="D4" s="332" t="s">
        <v>253</v>
      </c>
      <c r="E4" s="333" t="s">
        <v>254</v>
      </c>
      <c r="F4" s="326"/>
      <c r="G4" s="326"/>
      <c r="H4" s="326"/>
      <c r="I4" s="326"/>
      <c r="J4" s="326"/>
      <c r="K4" s="326"/>
      <c r="L4" s="2"/>
    </row>
    <row r="5" spans="1:12" ht="24" customHeight="1" x14ac:dyDescent="0.25">
      <c r="A5" s="329"/>
      <c r="B5" s="330"/>
      <c r="C5" s="330"/>
      <c r="D5" s="332"/>
      <c r="E5" s="333" t="s">
        <v>2</v>
      </c>
      <c r="F5" s="326"/>
      <c r="G5" s="326"/>
      <c r="H5" s="326"/>
      <c r="I5" s="326"/>
      <c r="J5" s="326"/>
      <c r="K5" s="326"/>
      <c r="L5" s="2"/>
    </row>
    <row r="6" spans="1:12" ht="60" customHeight="1" x14ac:dyDescent="0.25">
      <c r="A6" s="329"/>
      <c r="B6" s="330"/>
      <c r="C6" s="330"/>
      <c r="D6" s="332"/>
      <c r="E6" s="334" t="s">
        <v>255</v>
      </c>
      <c r="F6" s="325" t="s">
        <v>257</v>
      </c>
      <c r="G6" s="325" t="s">
        <v>259</v>
      </c>
      <c r="H6" s="325" t="s">
        <v>261</v>
      </c>
      <c r="I6" s="325" t="s">
        <v>262</v>
      </c>
      <c r="J6" s="326" t="s">
        <v>263</v>
      </c>
      <c r="K6" s="326"/>
      <c r="L6" s="2"/>
    </row>
    <row r="7" spans="1:12" ht="24" customHeight="1" x14ac:dyDescent="0.25">
      <c r="A7" s="329"/>
      <c r="B7" s="330"/>
      <c r="C7" s="330"/>
      <c r="D7" s="332"/>
      <c r="E7" s="326"/>
      <c r="F7" s="326"/>
      <c r="G7" s="326"/>
      <c r="H7" s="326"/>
      <c r="I7" s="326"/>
      <c r="J7" s="335" t="s">
        <v>264</v>
      </c>
      <c r="K7" s="121" t="s">
        <v>265</v>
      </c>
      <c r="L7" s="2"/>
    </row>
    <row r="8" spans="1:12" ht="189.75" customHeight="1" x14ac:dyDescent="0.25">
      <c r="A8" s="329"/>
      <c r="B8" s="331"/>
      <c r="C8" s="331"/>
      <c r="D8" s="332"/>
      <c r="E8" s="326"/>
      <c r="F8" s="326"/>
      <c r="G8" s="326" t="s">
        <v>3</v>
      </c>
      <c r="H8" s="326"/>
      <c r="I8" s="326"/>
      <c r="J8" s="335"/>
      <c r="K8" s="122" t="s">
        <v>245</v>
      </c>
    </row>
    <row r="9" spans="1:12" ht="21" customHeight="1" x14ac:dyDescent="0.25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4" t="s">
        <v>258</v>
      </c>
      <c r="G9" s="123">
        <v>6</v>
      </c>
      <c r="H9" s="123">
        <v>7</v>
      </c>
      <c r="I9" s="123">
        <v>8</v>
      </c>
      <c r="J9" s="123">
        <v>9</v>
      </c>
      <c r="K9" s="123">
        <v>10</v>
      </c>
      <c r="L9" s="3"/>
    </row>
    <row r="10" spans="1:12" ht="23.25" customHeight="1" x14ac:dyDescent="0.25">
      <c r="A10" s="125" t="s">
        <v>92</v>
      </c>
      <c r="B10" s="131">
        <v>100</v>
      </c>
      <c r="C10" s="127" t="s">
        <v>5</v>
      </c>
      <c r="D10" s="128">
        <f>E10+G10+H10+J10</f>
        <v>26785155.710000001</v>
      </c>
      <c r="E10" s="132">
        <f>'7'!E12</f>
        <v>20113291.710000001</v>
      </c>
      <c r="F10" s="127" t="s">
        <v>5</v>
      </c>
      <c r="G10" s="128">
        <f>'7'!H12</f>
        <v>995864</v>
      </c>
      <c r="H10" s="132"/>
      <c r="I10" s="127" t="s">
        <v>5</v>
      </c>
      <c r="J10" s="128">
        <f>'7'!N12</f>
        <v>5676000</v>
      </c>
      <c r="K10" s="132"/>
      <c r="L10" s="4"/>
    </row>
    <row r="11" spans="1:12" ht="27.75" customHeight="1" x14ac:dyDescent="0.25">
      <c r="A11" s="125" t="s">
        <v>84</v>
      </c>
      <c r="B11" s="131">
        <v>110</v>
      </c>
      <c r="C11" s="127"/>
      <c r="D11" s="128">
        <f t="shared" ref="D11:D21" si="0">E11+G11+H11+J11</f>
        <v>0</v>
      </c>
      <c r="E11" s="132">
        <f>'7'!E13</f>
        <v>0</v>
      </c>
      <c r="F11" s="127" t="s">
        <v>5</v>
      </c>
      <c r="G11" s="128">
        <f>'7'!H13</f>
        <v>0</v>
      </c>
      <c r="H11" s="133"/>
      <c r="I11" s="127" t="s">
        <v>5</v>
      </c>
      <c r="J11" s="128">
        <f>'7'!N13</f>
        <v>0</v>
      </c>
      <c r="K11" s="134"/>
      <c r="L11" s="4"/>
    </row>
    <row r="12" spans="1:12" ht="18.75" customHeight="1" x14ac:dyDescent="0.25">
      <c r="A12" s="125" t="s">
        <v>85</v>
      </c>
      <c r="B12" s="131">
        <v>120</v>
      </c>
      <c r="C12" s="127"/>
      <c r="D12" s="128">
        <f t="shared" si="0"/>
        <v>25838291.710000001</v>
      </c>
      <c r="E12" s="132">
        <f>'7'!E14</f>
        <v>20113291.710000001</v>
      </c>
      <c r="F12" s="127" t="s">
        <v>5</v>
      </c>
      <c r="G12" s="128">
        <f>'7'!H14</f>
        <v>0</v>
      </c>
      <c r="H12" s="135"/>
      <c r="I12" s="127" t="s">
        <v>5</v>
      </c>
      <c r="J12" s="128">
        <f>'7'!N14</f>
        <v>5725000</v>
      </c>
      <c r="K12" s="127" t="s">
        <v>5</v>
      </c>
      <c r="L12" s="4"/>
    </row>
    <row r="13" spans="1:12" ht="36.75" customHeight="1" x14ac:dyDescent="0.25">
      <c r="A13" s="125" t="s">
        <v>86</v>
      </c>
      <c r="B13" s="131">
        <v>130</v>
      </c>
      <c r="C13" s="127"/>
      <c r="D13" s="128">
        <f t="shared" si="0"/>
        <v>0</v>
      </c>
      <c r="E13" s="132">
        <f>'7'!E15</f>
        <v>0</v>
      </c>
      <c r="F13" s="127" t="s">
        <v>5</v>
      </c>
      <c r="G13" s="128">
        <f>'7'!H15</f>
        <v>0</v>
      </c>
      <c r="H13" s="133"/>
      <c r="I13" s="127" t="s">
        <v>5</v>
      </c>
      <c r="J13" s="128">
        <f>'7'!N15</f>
        <v>0</v>
      </c>
      <c r="K13" s="136"/>
      <c r="L13" s="4"/>
    </row>
    <row r="14" spans="1:12" ht="93" customHeight="1" x14ac:dyDescent="0.25">
      <c r="A14" s="125" t="s">
        <v>87</v>
      </c>
      <c r="B14" s="131">
        <v>140</v>
      </c>
      <c r="C14" s="127"/>
      <c r="D14" s="128">
        <f t="shared" si="0"/>
        <v>0</v>
      </c>
      <c r="E14" s="132">
        <f>'7'!E16</f>
        <v>0</v>
      </c>
      <c r="F14" s="127" t="s">
        <v>5</v>
      </c>
      <c r="G14" s="128">
        <f>'7'!H16</f>
        <v>0</v>
      </c>
      <c r="H14" s="133"/>
      <c r="I14" s="127" t="s">
        <v>5</v>
      </c>
      <c r="J14" s="128">
        <f>'7'!N16</f>
        <v>0</v>
      </c>
      <c r="K14" s="136"/>
      <c r="L14" s="4"/>
    </row>
    <row r="15" spans="1:12" ht="42.75" customHeight="1" x14ac:dyDescent="0.25">
      <c r="A15" s="125" t="s">
        <v>266</v>
      </c>
      <c r="B15" s="131">
        <v>150</v>
      </c>
      <c r="C15" s="127"/>
      <c r="D15" s="128">
        <f t="shared" si="0"/>
        <v>995864</v>
      </c>
      <c r="E15" s="132">
        <f>'7'!E17</f>
        <v>0</v>
      </c>
      <c r="F15" s="127" t="s">
        <v>5</v>
      </c>
      <c r="G15" s="128">
        <f>'7'!H17</f>
        <v>995864</v>
      </c>
      <c r="H15" s="132"/>
      <c r="I15" s="127" t="s">
        <v>5</v>
      </c>
      <c r="J15" s="128">
        <f>'7'!N17</f>
        <v>0</v>
      </c>
      <c r="K15" s="137"/>
      <c r="L15" s="4"/>
    </row>
    <row r="16" spans="1:12" ht="21" customHeight="1" x14ac:dyDescent="0.25">
      <c r="A16" s="125" t="s">
        <v>248</v>
      </c>
      <c r="B16" s="131">
        <v>160</v>
      </c>
      <c r="C16" s="127"/>
      <c r="D16" s="128">
        <f t="shared" si="0"/>
        <v>0</v>
      </c>
      <c r="E16" s="132">
        <f>'7'!E18</f>
        <v>0</v>
      </c>
      <c r="F16" s="127" t="s">
        <v>5</v>
      </c>
      <c r="G16" s="128">
        <f>'7'!H18</f>
        <v>0</v>
      </c>
      <c r="H16" s="138"/>
      <c r="I16" s="127" t="s">
        <v>5</v>
      </c>
      <c r="J16" s="128">
        <f>'7'!N18</f>
        <v>0</v>
      </c>
      <c r="K16" s="139"/>
      <c r="L16" s="4"/>
    </row>
    <row r="17" spans="1:12" ht="37.5" customHeight="1" x14ac:dyDescent="0.25">
      <c r="A17" s="125" t="s">
        <v>93</v>
      </c>
      <c r="B17" s="131">
        <v>180</v>
      </c>
      <c r="C17" s="127" t="s">
        <v>5</v>
      </c>
      <c r="D17" s="128">
        <f t="shared" si="0"/>
        <v>1000</v>
      </c>
      <c r="E17" s="132">
        <f>'7'!E19</f>
        <v>0</v>
      </c>
      <c r="F17" s="127" t="s">
        <v>5</v>
      </c>
      <c r="G17" s="128">
        <f>'7'!H19</f>
        <v>0</v>
      </c>
      <c r="H17" s="133"/>
      <c r="I17" s="127" t="s">
        <v>5</v>
      </c>
      <c r="J17" s="128">
        <f>'7'!N19</f>
        <v>1000</v>
      </c>
      <c r="K17" s="136"/>
      <c r="L17" s="4"/>
    </row>
    <row r="18" spans="1:12" ht="16.5" customHeight="1" x14ac:dyDescent="0.25">
      <c r="A18" s="125" t="s">
        <v>88</v>
      </c>
      <c r="B18" s="131">
        <v>181</v>
      </c>
      <c r="C18" s="127" t="s">
        <v>5</v>
      </c>
      <c r="D18" s="128">
        <f t="shared" si="0"/>
        <v>0</v>
      </c>
      <c r="E18" s="132">
        <f>'7'!E20</f>
        <v>0</v>
      </c>
      <c r="F18" s="127" t="s">
        <v>5</v>
      </c>
      <c r="G18" s="128">
        <f>'7'!H20</f>
        <v>0</v>
      </c>
      <c r="H18" s="133"/>
      <c r="I18" s="127" t="s">
        <v>5</v>
      </c>
      <c r="J18" s="128">
        <f>'7'!N20</f>
        <v>0</v>
      </c>
      <c r="K18" s="136"/>
      <c r="L18" s="4"/>
    </row>
    <row r="19" spans="1:12" ht="16.5" customHeight="1" x14ac:dyDescent="0.25">
      <c r="A19" s="125" t="s">
        <v>89</v>
      </c>
      <c r="B19" s="131">
        <v>182</v>
      </c>
      <c r="C19" s="127" t="s">
        <v>5</v>
      </c>
      <c r="D19" s="128">
        <f t="shared" si="0"/>
        <v>0</v>
      </c>
      <c r="E19" s="132">
        <f>'7'!E21</f>
        <v>0</v>
      </c>
      <c r="F19" s="127" t="s">
        <v>5</v>
      </c>
      <c r="G19" s="128">
        <f>'7'!H21</f>
        <v>0</v>
      </c>
      <c r="H19" s="133"/>
      <c r="I19" s="127" t="s">
        <v>5</v>
      </c>
      <c r="J19" s="128">
        <f>'7'!N21</f>
        <v>0</v>
      </c>
      <c r="K19" s="136"/>
      <c r="L19" s="4"/>
    </row>
    <row r="20" spans="1:12" ht="16.5" customHeight="1" x14ac:dyDescent="0.25">
      <c r="A20" s="125" t="s">
        <v>90</v>
      </c>
      <c r="B20" s="131">
        <v>183</v>
      </c>
      <c r="C20" s="127" t="s">
        <v>5</v>
      </c>
      <c r="D20" s="128">
        <f t="shared" si="0"/>
        <v>0</v>
      </c>
      <c r="E20" s="132">
        <f>'7'!E22</f>
        <v>0</v>
      </c>
      <c r="F20" s="127" t="s">
        <v>5</v>
      </c>
      <c r="G20" s="128">
        <f>'7'!H22</f>
        <v>0</v>
      </c>
      <c r="H20" s="133"/>
      <c r="I20" s="127" t="s">
        <v>5</v>
      </c>
      <c r="J20" s="128">
        <f>'7'!N22</f>
        <v>0</v>
      </c>
      <c r="K20" s="136"/>
      <c r="L20" s="4"/>
    </row>
    <row r="21" spans="1:12" ht="16.5" customHeight="1" x14ac:dyDescent="0.25">
      <c r="A21" s="125" t="s">
        <v>91</v>
      </c>
      <c r="B21" s="131">
        <v>184</v>
      </c>
      <c r="C21" s="127" t="s">
        <v>5</v>
      </c>
      <c r="D21" s="128">
        <f t="shared" si="0"/>
        <v>1000</v>
      </c>
      <c r="E21" s="132">
        <f>'7'!E23</f>
        <v>0</v>
      </c>
      <c r="F21" s="127" t="s">
        <v>5</v>
      </c>
      <c r="G21" s="128">
        <f>'7'!H23</f>
        <v>0</v>
      </c>
      <c r="H21" s="133"/>
      <c r="I21" s="127" t="s">
        <v>5</v>
      </c>
      <c r="J21" s="128">
        <f>'7'!N23</f>
        <v>1000</v>
      </c>
      <c r="K21" s="136"/>
      <c r="L21" s="4"/>
    </row>
    <row r="22" spans="1:12" ht="19.5" customHeight="1" x14ac:dyDescent="0.25">
      <c r="A22" s="34"/>
      <c r="B22" s="34"/>
      <c r="C22" s="34"/>
      <c r="D22" s="336"/>
      <c r="E22" s="337"/>
      <c r="F22" s="337"/>
      <c r="G22" s="338"/>
      <c r="H22" s="338"/>
      <c r="I22" s="338"/>
      <c r="J22" s="338"/>
      <c r="K22" s="338"/>
      <c r="L22" s="1"/>
    </row>
    <row r="23" spans="1:12" ht="19.5" customHeight="1" x14ac:dyDescent="0.25">
      <c r="A23" s="34"/>
      <c r="B23" s="34"/>
      <c r="C23" s="34"/>
      <c r="D23" s="196"/>
      <c r="E23" s="197"/>
      <c r="F23" s="197"/>
      <c r="G23" s="198"/>
      <c r="H23" s="198"/>
      <c r="I23" s="198"/>
      <c r="J23" s="198"/>
      <c r="K23" s="198"/>
      <c r="L23" s="1"/>
    </row>
    <row r="24" spans="1:12" ht="19.5" customHeight="1" x14ac:dyDescent="0.25">
      <c r="A24" s="34"/>
      <c r="B24" s="34"/>
      <c r="C24" s="34"/>
      <c r="D24" s="196"/>
      <c r="E24" s="197"/>
      <c r="F24" s="197"/>
      <c r="G24" s="198"/>
      <c r="H24" s="198"/>
      <c r="I24" s="198"/>
      <c r="J24" s="198"/>
      <c r="K24" s="198"/>
      <c r="L24" s="1"/>
    </row>
    <row r="25" spans="1:12" ht="19.5" customHeight="1" x14ac:dyDescent="0.25">
      <c r="A25" s="34"/>
      <c r="B25" s="34"/>
      <c r="C25" s="34"/>
      <c r="D25" s="196"/>
      <c r="E25" s="197"/>
      <c r="F25" s="197"/>
      <c r="G25" s="198"/>
      <c r="H25" s="198"/>
      <c r="I25" s="198"/>
      <c r="J25" s="198"/>
      <c r="K25" s="198"/>
      <c r="L25" s="1"/>
    </row>
    <row r="26" spans="1:12" ht="19.5" customHeight="1" x14ac:dyDescent="0.25">
      <c r="A26" s="34"/>
      <c r="B26" s="34"/>
      <c r="C26" s="34"/>
      <c r="D26" s="196"/>
      <c r="E26" s="197"/>
      <c r="F26" s="197"/>
      <c r="G26" s="198"/>
      <c r="H26" s="198"/>
      <c r="I26" s="198"/>
      <c r="J26" s="198"/>
      <c r="K26" s="198"/>
      <c r="L26" s="1"/>
    </row>
    <row r="27" spans="1:12" ht="19.5" customHeight="1" x14ac:dyDescent="0.25">
      <c r="A27" s="34"/>
      <c r="B27" s="34"/>
      <c r="C27" s="34"/>
      <c r="D27" s="196"/>
      <c r="E27" s="197"/>
      <c r="F27" s="197"/>
      <c r="G27" s="198"/>
      <c r="H27" s="198"/>
      <c r="I27" s="198"/>
      <c r="J27" s="198"/>
      <c r="K27" s="198"/>
      <c r="L27" s="1"/>
    </row>
    <row r="28" spans="1:12" ht="19.5" customHeight="1" x14ac:dyDescent="0.25">
      <c r="A28" s="34"/>
      <c r="B28" s="34"/>
      <c r="C28" s="34"/>
      <c r="D28" s="196"/>
      <c r="E28" s="197"/>
      <c r="F28" s="197"/>
      <c r="G28" s="198"/>
      <c r="H28" s="198"/>
      <c r="I28" s="198"/>
      <c r="J28" s="198"/>
      <c r="K28" s="198"/>
      <c r="L28" s="1"/>
    </row>
    <row r="29" spans="1:12" ht="19.5" customHeight="1" x14ac:dyDescent="0.25">
      <c r="A29" s="34"/>
      <c r="B29" s="34"/>
      <c r="C29" s="34"/>
      <c r="D29" s="196"/>
      <c r="E29" s="197"/>
      <c r="F29" s="197"/>
      <c r="G29" s="198"/>
      <c r="H29" s="198"/>
      <c r="I29" s="198"/>
      <c r="J29" s="198"/>
      <c r="K29" s="198"/>
      <c r="L29" s="1"/>
    </row>
    <row r="30" spans="1:12" ht="32.25" customHeight="1" x14ac:dyDescent="0.35">
      <c r="A30" s="36"/>
      <c r="B30" s="36"/>
      <c r="C30" s="36"/>
      <c r="D30" s="337"/>
      <c r="E30" s="337"/>
      <c r="F30" s="337"/>
      <c r="G30" s="338"/>
      <c r="H30" s="338"/>
      <c r="I30" s="338"/>
      <c r="J30" s="338"/>
      <c r="K30" s="338"/>
      <c r="L30" s="1"/>
    </row>
    <row r="31" spans="1:12" s="106" customFormat="1" ht="36" customHeight="1" x14ac:dyDescent="0.25">
      <c r="A31" s="341" t="s">
        <v>1</v>
      </c>
      <c r="B31" s="342" t="s">
        <v>96</v>
      </c>
      <c r="C31" s="342" t="s">
        <v>252</v>
      </c>
      <c r="D31" s="344" t="s">
        <v>253</v>
      </c>
      <c r="E31" s="345" t="s">
        <v>254</v>
      </c>
      <c r="F31" s="340"/>
      <c r="G31" s="340"/>
      <c r="H31" s="340"/>
      <c r="I31" s="340"/>
      <c r="J31" s="340"/>
      <c r="K31" s="340"/>
      <c r="L31" s="95"/>
    </row>
    <row r="32" spans="1:12" s="106" customFormat="1" ht="36" customHeight="1" x14ac:dyDescent="0.25">
      <c r="A32" s="341"/>
      <c r="B32" s="342"/>
      <c r="C32" s="342"/>
      <c r="D32" s="344"/>
      <c r="E32" s="345" t="s">
        <v>2</v>
      </c>
      <c r="F32" s="340"/>
      <c r="G32" s="340"/>
      <c r="H32" s="340"/>
      <c r="I32" s="340"/>
      <c r="J32" s="340"/>
      <c r="K32" s="340"/>
      <c r="L32" s="95"/>
    </row>
    <row r="33" spans="1:12" s="106" customFormat="1" ht="36" customHeight="1" x14ac:dyDescent="0.25">
      <c r="A33" s="341"/>
      <c r="B33" s="342"/>
      <c r="C33" s="342"/>
      <c r="D33" s="344"/>
      <c r="E33" s="346" t="s">
        <v>255</v>
      </c>
      <c r="F33" s="347" t="s">
        <v>257</v>
      </c>
      <c r="G33" s="347" t="s">
        <v>259</v>
      </c>
      <c r="H33" s="339" t="s">
        <v>261</v>
      </c>
      <c r="I33" s="339" t="s">
        <v>262</v>
      </c>
      <c r="J33" s="340" t="s">
        <v>263</v>
      </c>
      <c r="K33" s="340"/>
      <c r="L33" s="95"/>
    </row>
    <row r="34" spans="1:12" s="106" customFormat="1" ht="36" customHeight="1" x14ac:dyDescent="0.25">
      <c r="A34" s="341"/>
      <c r="B34" s="342"/>
      <c r="C34" s="342"/>
      <c r="D34" s="344"/>
      <c r="E34" s="340"/>
      <c r="F34" s="340"/>
      <c r="G34" s="340"/>
      <c r="H34" s="339"/>
      <c r="I34" s="339"/>
      <c r="J34" s="339" t="s">
        <v>264</v>
      </c>
      <c r="K34" s="235" t="s">
        <v>265</v>
      </c>
      <c r="L34" s="95"/>
    </row>
    <row r="35" spans="1:12" s="106" customFormat="1" ht="135" customHeight="1" x14ac:dyDescent="0.25">
      <c r="A35" s="341"/>
      <c r="B35" s="343"/>
      <c r="C35" s="343"/>
      <c r="D35" s="344"/>
      <c r="E35" s="340"/>
      <c r="F35" s="340"/>
      <c r="G35" s="340" t="s">
        <v>3</v>
      </c>
      <c r="H35" s="339"/>
      <c r="I35" s="339"/>
      <c r="J35" s="339"/>
      <c r="K35" s="236" t="s">
        <v>245</v>
      </c>
      <c r="L35" s="3"/>
    </row>
    <row r="36" spans="1:12" ht="18" customHeight="1" x14ac:dyDescent="0.25">
      <c r="A36" s="123">
        <v>1</v>
      </c>
      <c r="B36" s="123">
        <v>2</v>
      </c>
      <c r="C36" s="123">
        <v>3</v>
      </c>
      <c r="D36" s="123">
        <v>4</v>
      </c>
      <c r="E36" s="123">
        <v>5</v>
      </c>
      <c r="F36" s="124" t="s">
        <v>258</v>
      </c>
      <c r="G36" s="123">
        <v>6</v>
      </c>
      <c r="H36" s="123">
        <v>7</v>
      </c>
      <c r="I36" s="123">
        <v>8</v>
      </c>
      <c r="J36" s="123">
        <v>9</v>
      </c>
      <c r="K36" s="123">
        <v>10</v>
      </c>
      <c r="L36" s="4"/>
    </row>
    <row r="37" spans="1:12" ht="22.5" customHeight="1" x14ac:dyDescent="0.25">
      <c r="A37" s="125" t="s">
        <v>269</v>
      </c>
      <c r="B37" s="126">
        <v>200</v>
      </c>
      <c r="C37" s="127" t="s">
        <v>5</v>
      </c>
      <c r="D37" s="128">
        <f>E37+G37+H37+J37+K37</f>
        <v>27658969.119999997</v>
      </c>
      <c r="E37" s="128">
        <f>'7'!E41</f>
        <v>20338167.43</v>
      </c>
      <c r="F37" s="250" t="s">
        <v>5</v>
      </c>
      <c r="G37" s="128">
        <f>'7'!I41</f>
        <v>995864</v>
      </c>
      <c r="H37" s="128">
        <v>0</v>
      </c>
      <c r="I37" s="250" t="s">
        <v>5</v>
      </c>
      <c r="J37" s="128">
        <f>'7'!N41</f>
        <v>6324937.6899999995</v>
      </c>
      <c r="K37" s="128">
        <v>0</v>
      </c>
      <c r="L37" s="4"/>
    </row>
    <row r="38" spans="1:12" ht="18" customHeight="1" x14ac:dyDescent="0.25">
      <c r="A38" s="125" t="s">
        <v>270</v>
      </c>
      <c r="B38" s="126">
        <v>210</v>
      </c>
      <c r="C38" s="127"/>
      <c r="D38" s="128">
        <f t="shared" ref="D38:D51" si="1">E38+G38+H38+J38+K38</f>
        <v>17517024</v>
      </c>
      <c r="E38" s="128">
        <f>'7'!E42</f>
        <v>17110800</v>
      </c>
      <c r="F38" s="250" t="s">
        <v>5</v>
      </c>
      <c r="G38" s="128">
        <v>0</v>
      </c>
      <c r="H38" s="128">
        <v>0</v>
      </c>
      <c r="I38" s="250" t="s">
        <v>5</v>
      </c>
      <c r="J38" s="128">
        <f>'7'!N42</f>
        <v>406224</v>
      </c>
      <c r="K38" s="128">
        <v>0</v>
      </c>
      <c r="L38" s="4"/>
    </row>
    <row r="39" spans="1:12" ht="42.75" customHeight="1" x14ac:dyDescent="0.25">
      <c r="A39" s="125" t="s">
        <v>271</v>
      </c>
      <c r="B39" s="126">
        <v>211</v>
      </c>
      <c r="C39" s="127"/>
      <c r="D39" s="248">
        <f t="shared" si="1"/>
        <v>17517024</v>
      </c>
      <c r="E39" s="248">
        <f>'7'!E43</f>
        <v>17110800</v>
      </c>
      <c r="F39" s="250" t="s">
        <v>5</v>
      </c>
      <c r="G39" s="248">
        <v>0</v>
      </c>
      <c r="H39" s="251">
        <v>0</v>
      </c>
      <c r="I39" s="250" t="s">
        <v>5</v>
      </c>
      <c r="J39" s="248">
        <f>'7'!N43</f>
        <v>406224</v>
      </c>
      <c r="K39" s="251">
        <v>0</v>
      </c>
      <c r="L39" s="4"/>
    </row>
    <row r="40" spans="1:12" ht="38.25" customHeight="1" x14ac:dyDescent="0.25">
      <c r="A40" s="125" t="s">
        <v>277</v>
      </c>
      <c r="B40" s="126">
        <v>212</v>
      </c>
      <c r="C40" s="127"/>
      <c r="D40" s="248">
        <f t="shared" si="1"/>
        <v>67200</v>
      </c>
      <c r="E40" s="132">
        <f>'7'!E45</f>
        <v>67200</v>
      </c>
      <c r="F40" s="250" t="s">
        <v>5</v>
      </c>
      <c r="G40" s="248">
        <v>0</v>
      </c>
      <c r="H40" s="251"/>
      <c r="I40" s="250" t="s">
        <v>5</v>
      </c>
      <c r="J40" s="248">
        <f>'7'!N45</f>
        <v>0</v>
      </c>
      <c r="K40" s="251">
        <v>0</v>
      </c>
      <c r="L40" s="4"/>
    </row>
    <row r="41" spans="1:12" ht="20.25" customHeight="1" x14ac:dyDescent="0.25">
      <c r="A41" s="125" t="s">
        <v>273</v>
      </c>
      <c r="B41" s="126">
        <v>220</v>
      </c>
      <c r="C41" s="127"/>
      <c r="D41" s="128">
        <f t="shared" si="1"/>
        <v>0</v>
      </c>
      <c r="E41" s="252">
        <f>'7'!E46</f>
        <v>0</v>
      </c>
      <c r="F41" s="250" t="s">
        <v>5</v>
      </c>
      <c r="G41" s="128">
        <v>0</v>
      </c>
      <c r="H41" s="251">
        <v>0</v>
      </c>
      <c r="I41" s="250" t="s">
        <v>5</v>
      </c>
      <c r="J41" s="128">
        <f>'7'!N45</f>
        <v>0</v>
      </c>
      <c r="K41" s="251">
        <v>0</v>
      </c>
      <c r="L41" s="4"/>
    </row>
    <row r="42" spans="1:12" ht="27" customHeight="1" x14ac:dyDescent="0.25">
      <c r="A42" s="125" t="s">
        <v>278</v>
      </c>
      <c r="B42" s="126">
        <v>230</v>
      </c>
      <c r="C42" s="127"/>
      <c r="D42" s="128">
        <f t="shared" si="1"/>
        <v>360399.63</v>
      </c>
      <c r="E42" s="128">
        <f>'7'!E48</f>
        <v>360249.63</v>
      </c>
      <c r="F42" s="250" t="s">
        <v>5</v>
      </c>
      <c r="G42" s="128">
        <v>0</v>
      </c>
      <c r="H42" s="128">
        <v>0</v>
      </c>
      <c r="I42" s="250" t="s">
        <v>5</v>
      </c>
      <c r="J42" s="128">
        <f>'7'!N48</f>
        <v>150</v>
      </c>
      <c r="K42" s="128">
        <v>0</v>
      </c>
      <c r="L42" s="4"/>
    </row>
    <row r="43" spans="1:12" ht="58.5" customHeight="1" x14ac:dyDescent="0.25">
      <c r="A43" s="125" t="s">
        <v>236</v>
      </c>
      <c r="B43" s="126">
        <v>240</v>
      </c>
      <c r="C43" s="127"/>
      <c r="D43" s="248">
        <f t="shared" si="1"/>
        <v>0</v>
      </c>
      <c r="E43" s="248">
        <f>'7'!E54</f>
        <v>0</v>
      </c>
      <c r="F43" s="250" t="s">
        <v>5</v>
      </c>
      <c r="G43" s="248">
        <v>0</v>
      </c>
      <c r="H43" s="251">
        <v>0</v>
      </c>
      <c r="I43" s="250" t="s">
        <v>5</v>
      </c>
      <c r="J43" s="248">
        <f>'7'!N54</f>
        <v>0</v>
      </c>
      <c r="K43" s="251">
        <v>0</v>
      </c>
      <c r="L43" s="4"/>
    </row>
    <row r="44" spans="1:12" ht="43.5" customHeight="1" x14ac:dyDescent="0.25">
      <c r="A44" s="125" t="s">
        <v>279</v>
      </c>
      <c r="B44" s="126">
        <v>250</v>
      </c>
      <c r="C44" s="127"/>
      <c r="D44" s="248">
        <f t="shared" si="1"/>
        <v>0</v>
      </c>
      <c r="E44" s="248">
        <f>'7'!E55</f>
        <v>0</v>
      </c>
      <c r="F44" s="250" t="s">
        <v>5</v>
      </c>
      <c r="G44" s="248">
        <v>0</v>
      </c>
      <c r="H44" s="248">
        <v>0</v>
      </c>
      <c r="I44" s="250" t="s">
        <v>5</v>
      </c>
      <c r="J44" s="248">
        <f>'7'!N55</f>
        <v>0</v>
      </c>
      <c r="K44" s="248">
        <v>0</v>
      </c>
      <c r="L44" s="4"/>
    </row>
    <row r="45" spans="1:12" ht="45" customHeight="1" x14ac:dyDescent="0.25">
      <c r="A45" s="125" t="s">
        <v>275</v>
      </c>
      <c r="B45" s="126">
        <v>260</v>
      </c>
      <c r="C45" s="127" t="s">
        <v>5</v>
      </c>
      <c r="D45" s="128">
        <f t="shared" si="1"/>
        <v>9714345.4899999984</v>
      </c>
      <c r="E45" s="128">
        <f>'7'!E58</f>
        <v>2799917.8</v>
      </c>
      <c r="F45" s="250" t="s">
        <v>5</v>
      </c>
      <c r="G45" s="128">
        <f>'7'!I58</f>
        <v>995864</v>
      </c>
      <c r="H45" s="128">
        <v>0</v>
      </c>
      <c r="I45" s="250" t="s">
        <v>5</v>
      </c>
      <c r="J45" s="128">
        <f>'7'!N58</f>
        <v>5918563.6899999995</v>
      </c>
      <c r="K45" s="128">
        <v>0</v>
      </c>
      <c r="L45" s="4"/>
    </row>
    <row r="46" spans="1:12" ht="37.5" x14ac:dyDescent="0.25">
      <c r="A46" s="125" t="s">
        <v>240</v>
      </c>
      <c r="B46" s="126">
        <v>300</v>
      </c>
      <c r="C46" s="127" t="s">
        <v>5</v>
      </c>
      <c r="D46" s="248">
        <f t="shared" si="1"/>
        <v>0</v>
      </c>
      <c r="E46" s="248">
        <f>'7'!E77</f>
        <v>0</v>
      </c>
      <c r="F46" s="250" t="s">
        <v>5</v>
      </c>
      <c r="G46" s="248">
        <v>0</v>
      </c>
      <c r="H46" s="248">
        <v>0</v>
      </c>
      <c r="I46" s="250" t="s">
        <v>5</v>
      </c>
      <c r="J46" s="248">
        <f>'7'!N77</f>
        <v>0</v>
      </c>
      <c r="K46" s="248">
        <v>0</v>
      </c>
      <c r="L46" s="4"/>
    </row>
    <row r="47" spans="1:12" ht="18.75" x14ac:dyDescent="0.25">
      <c r="A47" s="125" t="s">
        <v>237</v>
      </c>
      <c r="B47" s="126">
        <v>310</v>
      </c>
      <c r="C47" s="127"/>
      <c r="D47" s="248">
        <f t="shared" si="1"/>
        <v>0</v>
      </c>
      <c r="E47" s="248">
        <f>'7'!E78</f>
        <v>0</v>
      </c>
      <c r="F47" s="250" t="s">
        <v>5</v>
      </c>
      <c r="G47" s="248">
        <v>0</v>
      </c>
      <c r="H47" s="249">
        <v>0</v>
      </c>
      <c r="I47" s="250" t="s">
        <v>5</v>
      </c>
      <c r="J47" s="248">
        <f>'7'!N78</f>
        <v>0</v>
      </c>
      <c r="K47" s="249">
        <v>0</v>
      </c>
      <c r="L47" s="4"/>
    </row>
    <row r="48" spans="1:12" ht="18.75" x14ac:dyDescent="0.25">
      <c r="A48" s="125" t="s">
        <v>4</v>
      </c>
      <c r="B48" s="126">
        <v>320</v>
      </c>
      <c r="C48" s="127"/>
      <c r="D48" s="248">
        <f t="shared" si="1"/>
        <v>0</v>
      </c>
      <c r="E48" s="248">
        <f>'7'!E79</f>
        <v>0</v>
      </c>
      <c r="F48" s="250" t="s">
        <v>5</v>
      </c>
      <c r="G48" s="248">
        <v>0</v>
      </c>
      <c r="H48" s="249">
        <v>0</v>
      </c>
      <c r="I48" s="250" t="s">
        <v>5</v>
      </c>
      <c r="J48" s="248">
        <f>'7'!N79</f>
        <v>0</v>
      </c>
      <c r="K48" s="249">
        <v>0</v>
      </c>
      <c r="L48" s="4"/>
    </row>
    <row r="49" spans="1:12" ht="37.5" x14ac:dyDescent="0.25">
      <c r="A49" s="125" t="s">
        <v>241</v>
      </c>
      <c r="B49" s="126">
        <v>400</v>
      </c>
      <c r="C49" s="127"/>
      <c r="D49" s="248">
        <f t="shared" si="1"/>
        <v>0</v>
      </c>
      <c r="E49" s="248">
        <f>'7'!E80</f>
        <v>0</v>
      </c>
      <c r="F49" s="250" t="s">
        <v>5</v>
      </c>
      <c r="G49" s="248">
        <v>0</v>
      </c>
      <c r="H49" s="248">
        <v>0</v>
      </c>
      <c r="I49" s="250" t="s">
        <v>5</v>
      </c>
      <c r="J49" s="248">
        <f>'7'!N80</f>
        <v>0</v>
      </c>
      <c r="K49" s="248">
        <v>0</v>
      </c>
      <c r="L49" s="4"/>
    </row>
    <row r="50" spans="1:12" ht="19.5" customHeight="1" x14ac:dyDescent="0.25">
      <c r="A50" s="125" t="s">
        <v>238</v>
      </c>
      <c r="B50" s="126">
        <v>410</v>
      </c>
      <c r="C50" s="127"/>
      <c r="D50" s="248">
        <f t="shared" si="1"/>
        <v>0</v>
      </c>
      <c r="E50" s="248">
        <f>'7'!E81</f>
        <v>0</v>
      </c>
      <c r="F50" s="250" t="s">
        <v>5</v>
      </c>
      <c r="G50" s="248">
        <v>0</v>
      </c>
      <c r="H50" s="249">
        <v>0</v>
      </c>
      <c r="I50" s="250" t="s">
        <v>5</v>
      </c>
      <c r="J50" s="248">
        <f>'7'!N81</f>
        <v>0</v>
      </c>
      <c r="K50" s="249">
        <v>0</v>
      </c>
      <c r="L50" s="4"/>
    </row>
    <row r="51" spans="1:12" ht="18.75" x14ac:dyDescent="0.25">
      <c r="A51" s="125" t="s">
        <v>239</v>
      </c>
      <c r="B51" s="126">
        <v>420</v>
      </c>
      <c r="C51" s="127"/>
      <c r="D51" s="248">
        <f t="shared" si="1"/>
        <v>0</v>
      </c>
      <c r="E51" s="248">
        <f>'7'!E82</f>
        <v>0</v>
      </c>
      <c r="F51" s="250" t="s">
        <v>5</v>
      </c>
      <c r="G51" s="248">
        <v>0</v>
      </c>
      <c r="H51" s="253">
        <v>0</v>
      </c>
      <c r="I51" s="254" t="s">
        <v>5</v>
      </c>
      <c r="J51" s="248">
        <f>'7'!N82</f>
        <v>0</v>
      </c>
      <c r="K51" s="253">
        <v>0</v>
      </c>
      <c r="L51" s="1"/>
    </row>
    <row r="52" spans="1:12" ht="31.5" customHeight="1" x14ac:dyDescent="0.25">
      <c r="A52" s="130" t="s">
        <v>306</v>
      </c>
      <c r="B52" s="131">
        <v>500</v>
      </c>
      <c r="C52" s="127" t="s">
        <v>5</v>
      </c>
      <c r="D52" s="128">
        <f>E52+G52+H52+J52+K52</f>
        <v>873813.41</v>
      </c>
      <c r="E52" s="128">
        <f>'7'!E10</f>
        <v>224875.72</v>
      </c>
      <c r="F52" s="250" t="s">
        <v>5</v>
      </c>
      <c r="G52" s="128">
        <v>0</v>
      </c>
      <c r="H52" s="248">
        <v>0</v>
      </c>
      <c r="I52" s="250" t="s">
        <v>5</v>
      </c>
      <c r="J52" s="128">
        <f>'7'!N10</f>
        <v>648937.69000000006</v>
      </c>
      <c r="K52" s="247">
        <v>0</v>
      </c>
      <c r="L52" s="4"/>
    </row>
    <row r="53" spans="1:12" ht="48.75" customHeight="1" x14ac:dyDescent="0.25">
      <c r="A53" s="130" t="s">
        <v>305</v>
      </c>
      <c r="B53" s="131">
        <v>510</v>
      </c>
      <c r="C53" s="127" t="s">
        <v>5</v>
      </c>
      <c r="D53" s="248">
        <f>E53+G53+H53+J53+K53</f>
        <v>0</v>
      </c>
      <c r="E53" s="248">
        <f>'7'!E11</f>
        <v>0</v>
      </c>
      <c r="F53" s="250" t="s">
        <v>5</v>
      </c>
      <c r="G53" s="248">
        <v>0</v>
      </c>
      <c r="H53" s="248">
        <v>0</v>
      </c>
      <c r="I53" s="250" t="s">
        <v>5</v>
      </c>
      <c r="J53" s="248">
        <f>'7'!N57</f>
        <v>0</v>
      </c>
      <c r="K53" s="249">
        <v>0</v>
      </c>
      <c r="L53" s="4"/>
    </row>
    <row r="54" spans="1:12" ht="18" customHeight="1" x14ac:dyDescent="0.25">
      <c r="A54" s="130" t="s">
        <v>307</v>
      </c>
      <c r="B54" s="131">
        <v>600</v>
      </c>
      <c r="C54" s="127"/>
      <c r="D54" s="128">
        <f>E54+G54+H54+J54+K54</f>
        <v>0</v>
      </c>
      <c r="E54" s="128">
        <f>'7'!E83</f>
        <v>0</v>
      </c>
      <c r="F54" s="250" t="s">
        <v>5</v>
      </c>
      <c r="G54" s="128">
        <v>0</v>
      </c>
      <c r="H54" s="248">
        <v>0</v>
      </c>
      <c r="I54" s="250" t="s">
        <v>5</v>
      </c>
      <c r="J54" s="128">
        <f>'7'!N83</f>
        <v>0</v>
      </c>
      <c r="K54" s="247">
        <v>0</v>
      </c>
      <c r="L54" s="4"/>
    </row>
    <row r="55" spans="1:12" ht="57.75" customHeight="1" x14ac:dyDescent="0.25">
      <c r="A55" s="130" t="s">
        <v>305</v>
      </c>
      <c r="B55" s="131">
        <v>610</v>
      </c>
      <c r="C55" s="127" t="s">
        <v>5</v>
      </c>
      <c r="D55" s="248">
        <f>E55+G55+H55+J55+K55</f>
        <v>0</v>
      </c>
      <c r="E55" s="248">
        <f>'7'!E84</f>
        <v>0</v>
      </c>
      <c r="F55" s="250" t="s">
        <v>5</v>
      </c>
      <c r="G55" s="248">
        <v>0</v>
      </c>
      <c r="H55" s="248">
        <v>0</v>
      </c>
      <c r="I55" s="250" t="s">
        <v>5</v>
      </c>
      <c r="J55" s="248">
        <f>'7'!N84</f>
        <v>0</v>
      </c>
      <c r="K55" s="249">
        <v>0</v>
      </c>
      <c r="L55" s="4"/>
    </row>
    <row r="56" spans="1:12" ht="30.75" customHeight="1" x14ac:dyDescent="0.25">
      <c r="A56" s="140"/>
      <c r="B56" s="141"/>
      <c r="C56" s="142"/>
      <c r="D56" s="143"/>
      <c r="E56" s="144"/>
      <c r="F56" s="142"/>
      <c r="G56" s="143"/>
      <c r="H56" s="145"/>
      <c r="I56" s="142"/>
      <c r="J56" s="143"/>
      <c r="K56" s="146"/>
      <c r="L56" s="4"/>
    </row>
    <row r="57" spans="1:12" ht="21" customHeight="1" x14ac:dyDescent="0.35">
      <c r="A57" s="192" t="s">
        <v>48</v>
      </c>
      <c r="B57" s="192"/>
      <c r="C57" s="193"/>
      <c r="D57" s="193"/>
      <c r="E57" s="193"/>
      <c r="F57" s="193"/>
      <c r="G57" s="193"/>
      <c r="H57" s="203" t="s">
        <v>439</v>
      </c>
      <c r="I57" s="203"/>
    </row>
    <row r="58" spans="1:12" ht="17.25" customHeight="1" x14ac:dyDescent="0.35">
      <c r="A58" s="51"/>
      <c r="B58" s="51"/>
      <c r="C58" s="194"/>
      <c r="D58" s="194"/>
      <c r="E58" s="194"/>
      <c r="F58" s="194"/>
      <c r="G58" s="194"/>
      <c r="H58" s="203"/>
      <c r="I58" s="203"/>
    </row>
    <row r="59" spans="1:12" ht="21" customHeight="1" x14ac:dyDescent="0.35">
      <c r="A59" s="192" t="s">
        <v>47</v>
      </c>
      <c r="B59" s="192"/>
      <c r="C59" s="193"/>
      <c r="D59" s="193"/>
      <c r="E59" s="193"/>
      <c r="F59" s="193"/>
      <c r="G59" s="193"/>
      <c r="H59" s="203" t="s">
        <v>319</v>
      </c>
      <c r="I59" s="203"/>
    </row>
    <row r="60" spans="1:12" ht="14.25" customHeight="1" x14ac:dyDescent="0.25">
      <c r="A60" s="37"/>
      <c r="B60" s="37"/>
      <c r="C60" s="37"/>
      <c r="D60" s="49"/>
      <c r="E60" s="49"/>
      <c r="F60" s="49"/>
      <c r="G60" s="348"/>
      <c r="H60" s="348"/>
      <c r="I60" s="348"/>
      <c r="J60" s="348"/>
      <c r="K60" s="348"/>
    </row>
    <row r="61" spans="1:12" x14ac:dyDescent="0.25">
      <c r="A61" s="37"/>
      <c r="B61" s="37"/>
      <c r="C61" s="37"/>
      <c r="D61" s="49"/>
      <c r="E61" s="49"/>
      <c r="F61" s="49"/>
      <c r="G61" s="49"/>
      <c r="H61" s="49"/>
      <c r="I61" s="49"/>
      <c r="J61" s="49"/>
      <c r="K61" s="49"/>
    </row>
    <row r="62" spans="1:12" x14ac:dyDescent="0.25">
      <c r="A62" s="37"/>
      <c r="B62" s="37"/>
      <c r="C62" s="37"/>
      <c r="D62" s="348"/>
      <c r="E62" s="348"/>
      <c r="F62" s="348"/>
      <c r="G62" s="349"/>
      <c r="H62" s="349"/>
      <c r="I62" s="349"/>
      <c r="J62" s="349"/>
      <c r="K62" s="349"/>
    </row>
    <row r="63" spans="1:12" x14ac:dyDescent="0.25">
      <c r="A63" s="37"/>
      <c r="B63" s="37"/>
      <c r="C63" s="37"/>
      <c r="D63" s="348"/>
      <c r="E63" s="348"/>
      <c r="F63" s="348"/>
      <c r="G63" s="348"/>
      <c r="H63" s="348"/>
      <c r="I63" s="348"/>
      <c r="J63" s="348"/>
      <c r="K63" s="348"/>
    </row>
    <row r="64" spans="1:12" x14ac:dyDescent="0.25">
      <c r="A64" s="37"/>
      <c r="B64" s="37"/>
      <c r="D64" s="107"/>
      <c r="E64" s="107"/>
      <c r="F64" s="107"/>
      <c r="G64" s="107"/>
      <c r="H64" s="107"/>
      <c r="I64" s="107"/>
      <c r="J64" s="107"/>
      <c r="K64" s="107"/>
    </row>
    <row r="65" spans="1:12" x14ac:dyDescent="0.25">
      <c r="B65" s="37"/>
      <c r="D65" s="49"/>
      <c r="E65" s="49"/>
      <c r="F65" s="49"/>
      <c r="G65" s="49"/>
      <c r="H65" s="49"/>
      <c r="I65" s="49"/>
      <c r="J65" s="49"/>
      <c r="K65" s="49"/>
    </row>
    <row r="66" spans="1:12" x14ac:dyDescent="0.25">
      <c r="D66" s="49"/>
      <c r="E66" s="49"/>
      <c r="F66" s="49"/>
      <c r="G66" s="49"/>
      <c r="H66" s="49"/>
      <c r="I66" s="49"/>
      <c r="J66" s="49"/>
      <c r="K66" s="49"/>
    </row>
    <row r="67" spans="1:12" x14ac:dyDescent="0.25">
      <c r="C67" s="37"/>
      <c r="D67" s="49"/>
      <c r="E67" s="49"/>
      <c r="F67" s="49"/>
      <c r="G67" s="49"/>
      <c r="H67" s="49"/>
      <c r="I67" s="49"/>
      <c r="J67" s="49"/>
      <c r="K67" s="49"/>
    </row>
    <row r="68" spans="1:12" x14ac:dyDescent="0.25">
      <c r="A68" s="37"/>
      <c r="C68" s="37"/>
      <c r="D68" s="53"/>
      <c r="E68" s="53"/>
      <c r="F68" s="53"/>
      <c r="G68" s="53"/>
      <c r="H68" s="53"/>
      <c r="I68" s="53"/>
      <c r="J68" s="53"/>
      <c r="K68" s="53"/>
    </row>
    <row r="69" spans="1:12" x14ac:dyDescent="0.25">
      <c r="A69" s="37"/>
      <c r="B69" s="37"/>
      <c r="C69" s="38"/>
      <c r="D69" s="54"/>
      <c r="E69" s="54"/>
      <c r="F69" s="54"/>
      <c r="G69" s="54"/>
      <c r="H69" s="54"/>
      <c r="I69" s="54"/>
      <c r="J69" s="54"/>
      <c r="K69" s="54"/>
      <c r="L69" s="1"/>
    </row>
    <row r="70" spans="1:12" x14ac:dyDescent="0.25">
      <c r="A70" s="37"/>
      <c r="B70" s="37"/>
      <c r="C70" s="37"/>
      <c r="D70" s="49"/>
      <c r="E70" s="49"/>
      <c r="F70" s="49"/>
      <c r="G70" s="49"/>
      <c r="H70" s="49"/>
      <c r="I70" s="49"/>
      <c r="J70" s="49"/>
      <c r="K70" s="49"/>
    </row>
    <row r="71" spans="1:12" x14ac:dyDescent="0.25">
      <c r="A71" s="37"/>
      <c r="B71" s="37"/>
      <c r="C71" s="37"/>
      <c r="D71" s="49"/>
      <c r="E71" s="49"/>
      <c r="F71" s="49"/>
      <c r="G71" s="49"/>
      <c r="H71" s="49"/>
      <c r="I71" s="49"/>
      <c r="J71" s="49"/>
      <c r="K71" s="49"/>
    </row>
    <row r="72" spans="1:12" x14ac:dyDescent="0.25">
      <c r="A72" s="37"/>
      <c r="B72" s="37"/>
      <c r="C72" s="37"/>
      <c r="D72" s="49"/>
      <c r="E72" s="49"/>
      <c r="F72" s="49"/>
      <c r="G72" s="49"/>
      <c r="H72" s="49"/>
      <c r="I72" s="49"/>
      <c r="J72" s="49"/>
      <c r="K72" s="49"/>
    </row>
    <row r="73" spans="1:12" x14ac:dyDescent="0.25">
      <c r="A73" s="37"/>
      <c r="B73" s="37"/>
      <c r="C73" s="37"/>
      <c r="D73" s="49"/>
      <c r="E73" s="49"/>
      <c r="F73" s="49"/>
      <c r="G73" s="49"/>
      <c r="H73" s="49"/>
      <c r="I73" s="49"/>
      <c r="J73" s="49"/>
      <c r="K73" s="49"/>
    </row>
    <row r="74" spans="1:12" x14ac:dyDescent="0.25">
      <c r="A74" s="37"/>
      <c r="B74" s="37"/>
      <c r="C74" s="37"/>
      <c r="D74" s="49"/>
      <c r="E74" s="49"/>
      <c r="F74" s="49"/>
      <c r="G74" s="49"/>
      <c r="H74" s="49"/>
      <c r="I74" s="49"/>
      <c r="J74" s="49"/>
      <c r="K74" s="49"/>
    </row>
    <row r="75" spans="1:12" x14ac:dyDescent="0.25">
      <c r="A75" s="37"/>
      <c r="B75" s="37"/>
      <c r="C75" s="37"/>
      <c r="D75" s="49"/>
      <c r="E75" s="49"/>
      <c r="F75" s="49"/>
      <c r="G75" s="49"/>
      <c r="H75" s="49"/>
      <c r="I75" s="49"/>
      <c r="J75" s="49"/>
      <c r="K75" s="49"/>
    </row>
    <row r="76" spans="1:12" x14ac:dyDescent="0.25">
      <c r="A76" s="37"/>
      <c r="B76" s="37"/>
      <c r="C76" s="37"/>
      <c r="D76" s="49"/>
      <c r="E76" s="49"/>
      <c r="F76" s="49"/>
      <c r="G76" s="49"/>
      <c r="H76" s="49"/>
      <c r="I76" s="49"/>
      <c r="J76" s="49"/>
      <c r="K76" s="49"/>
    </row>
    <row r="77" spans="1:12" x14ac:dyDescent="0.25">
      <c r="A77" s="37"/>
      <c r="B77" s="37"/>
      <c r="C77" s="37"/>
      <c r="D77" s="49"/>
      <c r="E77" s="49"/>
      <c r="F77" s="49"/>
      <c r="G77" s="49"/>
      <c r="H77" s="49"/>
      <c r="I77" s="49"/>
      <c r="J77" s="49"/>
      <c r="K77" s="49"/>
    </row>
    <row r="78" spans="1:12" x14ac:dyDescent="0.25">
      <c r="A78" s="37"/>
      <c r="B78" s="37"/>
      <c r="C78" s="37"/>
      <c r="D78" s="49"/>
      <c r="E78" s="49"/>
      <c r="F78" s="49"/>
      <c r="G78" s="49"/>
      <c r="H78" s="49"/>
      <c r="I78" s="49"/>
      <c r="J78" s="49"/>
      <c r="K78" s="49"/>
    </row>
    <row r="79" spans="1:12" x14ac:dyDescent="0.25">
      <c r="A79" s="37"/>
      <c r="B79" s="37"/>
      <c r="C79" s="37"/>
      <c r="D79" s="49"/>
      <c r="E79" s="49"/>
      <c r="F79" s="49"/>
      <c r="G79" s="49"/>
      <c r="H79" s="49"/>
      <c r="I79" s="49"/>
      <c r="J79" s="49"/>
      <c r="K79" s="49"/>
    </row>
    <row r="80" spans="1:12" x14ac:dyDescent="0.25">
      <c r="A80" s="37"/>
      <c r="B80" s="37"/>
      <c r="C80" s="37"/>
      <c r="D80" s="49"/>
      <c r="E80" s="49"/>
      <c r="F80" s="49"/>
      <c r="G80" s="49"/>
      <c r="H80" s="49"/>
      <c r="I80" s="49"/>
      <c r="J80" s="49"/>
      <c r="K80" s="49"/>
    </row>
    <row r="81" spans="1:11" x14ac:dyDescent="0.25">
      <c r="A81" s="37"/>
      <c r="B81" s="37"/>
      <c r="C81" s="37"/>
      <c r="D81" s="49"/>
      <c r="E81" s="49"/>
      <c r="F81" s="49"/>
      <c r="G81" s="49"/>
      <c r="H81" s="49"/>
      <c r="I81" s="49"/>
      <c r="J81" s="49"/>
      <c r="K81" s="49"/>
    </row>
    <row r="82" spans="1:11" x14ac:dyDescent="0.25">
      <c r="A82" s="37"/>
      <c r="B82" s="37"/>
      <c r="C82" s="37"/>
      <c r="D82" s="49"/>
      <c r="E82" s="49"/>
      <c r="F82" s="49"/>
      <c r="G82" s="49"/>
      <c r="H82" s="49"/>
      <c r="I82" s="49"/>
      <c r="J82" s="49"/>
      <c r="K82" s="49"/>
    </row>
    <row r="83" spans="1:11" x14ac:dyDescent="0.25">
      <c r="A83" s="37"/>
      <c r="B83" s="37"/>
      <c r="C83" s="37"/>
      <c r="D83" s="49"/>
      <c r="E83" s="49"/>
      <c r="F83" s="49"/>
      <c r="G83" s="49"/>
      <c r="H83" s="49"/>
      <c r="I83" s="49"/>
      <c r="J83" s="49"/>
      <c r="K83" s="49"/>
    </row>
    <row r="84" spans="1:11" x14ac:dyDescent="0.25">
      <c r="A84" s="37"/>
      <c r="B84" s="37"/>
      <c r="C84" s="37"/>
      <c r="D84" s="49"/>
      <c r="E84" s="49"/>
      <c r="F84" s="49"/>
      <c r="G84" s="49"/>
      <c r="H84" s="49"/>
      <c r="I84" s="49"/>
      <c r="J84" s="49"/>
      <c r="K84" s="49"/>
    </row>
    <row r="85" spans="1:11" x14ac:dyDescent="0.25">
      <c r="A85" s="37"/>
      <c r="B85" s="37"/>
      <c r="C85" s="37"/>
      <c r="D85" s="49"/>
      <c r="E85" s="49"/>
      <c r="F85" s="49"/>
      <c r="G85" s="49"/>
      <c r="H85" s="49"/>
      <c r="I85" s="49"/>
      <c r="J85" s="49"/>
      <c r="K85" s="49"/>
    </row>
    <row r="86" spans="1:11" x14ac:dyDescent="0.25">
      <c r="A86" s="37"/>
      <c r="B86" s="37"/>
      <c r="C86" s="37"/>
      <c r="D86" s="49"/>
      <c r="E86" s="49"/>
      <c r="F86" s="49"/>
      <c r="G86" s="49"/>
      <c r="H86" s="49"/>
      <c r="I86" s="49"/>
      <c r="J86" s="49"/>
      <c r="K86" s="49"/>
    </row>
    <row r="87" spans="1:11" x14ac:dyDescent="0.25">
      <c r="A87" s="37"/>
      <c r="B87" s="37"/>
      <c r="C87" s="37"/>
      <c r="D87" s="49"/>
      <c r="E87" s="49"/>
      <c r="F87" s="49"/>
      <c r="G87" s="49"/>
      <c r="H87" s="49"/>
      <c r="I87" s="49"/>
      <c r="J87" s="49"/>
      <c r="K87" s="49"/>
    </row>
    <row r="88" spans="1:11" x14ac:dyDescent="0.25">
      <c r="A88" s="37"/>
      <c r="B88" s="37"/>
      <c r="C88" s="37"/>
      <c r="D88" s="49"/>
      <c r="E88" s="49"/>
      <c r="F88" s="49"/>
      <c r="G88" s="49"/>
      <c r="H88" s="49"/>
      <c r="I88" s="49"/>
      <c r="J88" s="49"/>
      <c r="K88" s="49"/>
    </row>
    <row r="89" spans="1:11" x14ac:dyDescent="0.25">
      <c r="A89" s="37"/>
      <c r="B89" s="37"/>
      <c r="C89" s="37"/>
      <c r="D89" s="49"/>
      <c r="E89" s="49"/>
      <c r="F89" s="49"/>
      <c r="G89" s="49"/>
      <c r="H89" s="49"/>
      <c r="I89" s="49"/>
      <c r="J89" s="49"/>
      <c r="K89" s="49"/>
    </row>
    <row r="90" spans="1:11" x14ac:dyDescent="0.25">
      <c r="A90" s="37"/>
      <c r="B90" s="37"/>
      <c r="C90" s="37"/>
      <c r="D90" s="49"/>
      <c r="E90" s="49"/>
      <c r="F90" s="49"/>
      <c r="G90" s="49"/>
      <c r="H90" s="49"/>
      <c r="I90" s="49"/>
      <c r="J90" s="49"/>
      <c r="K90" s="49"/>
    </row>
    <row r="91" spans="1:11" x14ac:dyDescent="0.25">
      <c r="A91" s="37"/>
      <c r="B91" s="37"/>
      <c r="C91" s="37"/>
      <c r="D91" s="49"/>
      <c r="E91" s="49"/>
      <c r="F91" s="49"/>
      <c r="G91" s="49"/>
      <c r="H91" s="49"/>
      <c r="I91" s="49"/>
      <c r="J91" s="49"/>
      <c r="K91" s="49"/>
    </row>
    <row r="92" spans="1:11" x14ac:dyDescent="0.25">
      <c r="A92" s="37"/>
      <c r="B92" s="37"/>
      <c r="C92" s="37"/>
      <c r="D92" s="49"/>
      <c r="E92" s="49"/>
      <c r="F92" s="49"/>
      <c r="G92" s="49"/>
      <c r="H92" s="49"/>
      <c r="I92" s="49"/>
      <c r="J92" s="49"/>
      <c r="K92" s="49"/>
    </row>
    <row r="93" spans="1:11" x14ac:dyDescent="0.25">
      <c r="A93" s="37"/>
      <c r="B93" s="37"/>
      <c r="C93" s="37"/>
      <c r="D93" s="49"/>
      <c r="E93" s="49"/>
      <c r="F93" s="49"/>
      <c r="G93" s="49"/>
      <c r="H93" s="49"/>
      <c r="I93" s="49"/>
      <c r="J93" s="49"/>
      <c r="K93" s="49"/>
    </row>
    <row r="94" spans="1:11" x14ac:dyDescent="0.25">
      <c r="A94" s="37"/>
      <c r="B94" s="37"/>
      <c r="C94" s="37"/>
      <c r="D94" s="49"/>
      <c r="E94" s="49"/>
      <c r="F94" s="49"/>
      <c r="G94" s="49"/>
      <c r="H94" s="49"/>
      <c r="I94" s="49"/>
      <c r="J94" s="49"/>
      <c r="K94" s="49"/>
    </row>
    <row r="95" spans="1:11" x14ac:dyDescent="0.25">
      <c r="A95" s="37"/>
      <c r="B95" s="37"/>
      <c r="C95" s="37"/>
      <c r="D95" s="49"/>
      <c r="E95" s="49"/>
      <c r="F95" s="49"/>
      <c r="G95" s="49"/>
      <c r="H95" s="49"/>
      <c r="I95" s="49"/>
      <c r="J95" s="49"/>
      <c r="K95" s="49"/>
    </row>
    <row r="96" spans="1:11" x14ac:dyDescent="0.25">
      <c r="A96" s="37"/>
      <c r="B96" s="37"/>
      <c r="C96" s="37"/>
      <c r="D96" s="49"/>
      <c r="E96" s="49"/>
      <c r="F96" s="49"/>
      <c r="G96" s="49"/>
      <c r="H96" s="49"/>
      <c r="I96" s="49"/>
      <c r="J96" s="49"/>
      <c r="K96" s="49"/>
    </row>
    <row r="97" spans="1:11" x14ac:dyDescent="0.25">
      <c r="A97" s="37"/>
      <c r="B97" s="37"/>
      <c r="C97" s="37"/>
      <c r="D97" s="49"/>
      <c r="E97" s="49"/>
      <c r="F97" s="49"/>
      <c r="G97" s="49"/>
      <c r="H97" s="49"/>
      <c r="I97" s="49"/>
      <c r="J97" s="49"/>
      <c r="K97" s="49"/>
    </row>
    <row r="98" spans="1:11" x14ac:dyDescent="0.25">
      <c r="A98" s="37"/>
      <c r="B98" s="37"/>
      <c r="C98" s="37"/>
      <c r="D98" s="49"/>
      <c r="E98" s="49"/>
      <c r="F98" s="49"/>
      <c r="G98" s="49"/>
      <c r="H98" s="49"/>
      <c r="I98" s="49"/>
      <c r="J98" s="49"/>
      <c r="K98" s="49"/>
    </row>
    <row r="99" spans="1:11" x14ac:dyDescent="0.25">
      <c r="A99" s="37"/>
      <c r="B99" s="37"/>
      <c r="C99" s="37"/>
      <c r="D99" s="49"/>
      <c r="E99" s="49"/>
      <c r="F99" s="49"/>
      <c r="G99" s="49"/>
      <c r="H99" s="49"/>
      <c r="I99" s="49"/>
      <c r="J99" s="49"/>
      <c r="K99" s="49"/>
    </row>
    <row r="100" spans="1:11" x14ac:dyDescent="0.25">
      <c r="A100" s="37"/>
      <c r="B100" s="37"/>
      <c r="C100" s="37"/>
      <c r="D100" s="49"/>
      <c r="E100" s="49"/>
      <c r="F100" s="49"/>
      <c r="G100" s="49"/>
      <c r="H100" s="49"/>
      <c r="I100" s="49"/>
      <c r="J100" s="49"/>
      <c r="K100" s="49"/>
    </row>
    <row r="101" spans="1:11" x14ac:dyDescent="0.25">
      <c r="A101" s="37"/>
      <c r="B101" s="37"/>
      <c r="C101" s="37"/>
      <c r="D101" s="49"/>
      <c r="E101" s="49"/>
      <c r="F101" s="49"/>
      <c r="G101" s="49"/>
      <c r="H101" s="49"/>
      <c r="I101" s="49"/>
      <c r="J101" s="49"/>
      <c r="K101" s="49"/>
    </row>
    <row r="102" spans="1:11" x14ac:dyDescent="0.25">
      <c r="A102" s="37"/>
      <c r="B102" s="37"/>
      <c r="C102" s="37"/>
      <c r="D102" s="49"/>
      <c r="E102" s="49"/>
      <c r="F102" s="49"/>
      <c r="G102" s="49"/>
      <c r="H102" s="49"/>
      <c r="I102" s="49"/>
      <c r="J102" s="49"/>
      <c r="K102" s="49"/>
    </row>
    <row r="103" spans="1:11" x14ac:dyDescent="0.25">
      <c r="A103" s="37"/>
      <c r="B103" s="37"/>
      <c r="C103" s="37"/>
      <c r="D103" s="49"/>
      <c r="E103" s="49"/>
      <c r="F103" s="49"/>
      <c r="G103" s="49"/>
      <c r="H103" s="49"/>
      <c r="I103" s="49"/>
      <c r="J103" s="49"/>
      <c r="K103" s="49"/>
    </row>
    <row r="104" spans="1:11" x14ac:dyDescent="0.25">
      <c r="A104" s="37"/>
      <c r="B104" s="37"/>
      <c r="C104" s="37"/>
      <c r="D104" s="49"/>
      <c r="E104" s="49"/>
      <c r="F104" s="49"/>
      <c r="G104" s="49"/>
      <c r="H104" s="49"/>
      <c r="I104" s="49"/>
      <c r="J104" s="49"/>
      <c r="K104" s="49"/>
    </row>
    <row r="105" spans="1:11" x14ac:dyDescent="0.25">
      <c r="A105" s="37"/>
      <c r="B105" s="37"/>
      <c r="C105" s="37"/>
      <c r="D105" s="49"/>
      <c r="E105" s="49"/>
      <c r="F105" s="49"/>
      <c r="G105" s="49"/>
      <c r="H105" s="49"/>
      <c r="I105" s="49"/>
      <c r="J105" s="49"/>
      <c r="K105" s="49"/>
    </row>
    <row r="106" spans="1:11" x14ac:dyDescent="0.25">
      <c r="A106" s="37"/>
      <c r="B106" s="37"/>
      <c r="C106" s="37"/>
      <c r="D106" s="49"/>
      <c r="E106" s="49"/>
      <c r="F106" s="49"/>
      <c r="G106" s="49"/>
      <c r="H106" s="49"/>
      <c r="I106" s="49"/>
      <c r="J106" s="49"/>
      <c r="K106" s="49"/>
    </row>
    <row r="107" spans="1:11" x14ac:dyDescent="0.25">
      <c r="A107" s="37"/>
      <c r="B107" s="37"/>
      <c r="C107" s="37"/>
      <c r="D107" s="49"/>
      <c r="E107" s="49"/>
      <c r="F107" s="49"/>
      <c r="G107" s="49"/>
      <c r="H107" s="49"/>
      <c r="I107" s="49"/>
      <c r="J107" s="49"/>
      <c r="K107" s="49"/>
    </row>
    <row r="108" spans="1:11" x14ac:dyDescent="0.25">
      <c r="A108" s="37"/>
      <c r="B108" s="37"/>
      <c r="C108" s="37"/>
      <c r="D108" s="49"/>
      <c r="E108" s="49"/>
      <c r="F108" s="49"/>
      <c r="G108" s="49"/>
      <c r="H108" s="49"/>
      <c r="I108" s="49"/>
      <c r="J108" s="49"/>
      <c r="K108" s="49"/>
    </row>
    <row r="109" spans="1:11" x14ac:dyDescent="0.25">
      <c r="A109" s="37"/>
      <c r="B109" s="37"/>
      <c r="C109" s="37"/>
      <c r="D109" s="49"/>
      <c r="E109" s="49"/>
      <c r="F109" s="49"/>
      <c r="G109" s="49"/>
      <c r="H109" s="49"/>
      <c r="I109" s="49"/>
      <c r="J109" s="49"/>
      <c r="K109" s="49"/>
    </row>
    <row r="110" spans="1:11" x14ac:dyDescent="0.25">
      <c r="A110" s="37"/>
      <c r="B110" s="37"/>
      <c r="C110" s="37"/>
      <c r="D110" s="49"/>
      <c r="E110" s="49"/>
      <c r="F110" s="49"/>
      <c r="G110" s="49"/>
      <c r="H110" s="49"/>
      <c r="I110" s="49"/>
      <c r="J110" s="49"/>
      <c r="K110" s="49"/>
    </row>
    <row r="111" spans="1:11" x14ac:dyDescent="0.25">
      <c r="A111" s="37"/>
      <c r="B111" s="37"/>
      <c r="C111" s="37"/>
      <c r="D111" s="49"/>
      <c r="E111" s="49"/>
      <c r="F111" s="49"/>
      <c r="G111" s="49"/>
      <c r="H111" s="49"/>
      <c r="I111" s="49"/>
      <c r="J111" s="49"/>
      <c r="K111" s="49"/>
    </row>
    <row r="112" spans="1:11" x14ac:dyDescent="0.25">
      <c r="A112" s="37"/>
      <c r="B112" s="37"/>
      <c r="C112" s="37"/>
      <c r="D112" s="49"/>
      <c r="E112" s="49"/>
      <c r="F112" s="49"/>
      <c r="G112" s="49"/>
      <c r="H112" s="49"/>
      <c r="I112" s="49"/>
      <c r="J112" s="49"/>
      <c r="K112" s="49"/>
    </row>
    <row r="113" spans="1:11" x14ac:dyDescent="0.25">
      <c r="A113" s="37"/>
      <c r="B113" s="37"/>
      <c r="C113" s="37"/>
      <c r="D113" s="49"/>
      <c r="E113" s="49"/>
      <c r="F113" s="49"/>
      <c r="G113" s="49"/>
      <c r="H113" s="49"/>
      <c r="I113" s="49"/>
      <c r="J113" s="49"/>
      <c r="K113" s="49"/>
    </row>
    <row r="114" spans="1:11" x14ac:dyDescent="0.25">
      <c r="A114" s="37"/>
      <c r="B114" s="37"/>
      <c r="C114" s="37"/>
      <c r="D114" s="49"/>
      <c r="E114" s="49"/>
      <c r="F114" s="49"/>
      <c r="G114" s="49"/>
      <c r="H114" s="49"/>
      <c r="I114" s="49"/>
      <c r="J114" s="49"/>
      <c r="K114" s="49"/>
    </row>
    <row r="115" spans="1:11" x14ac:dyDescent="0.25">
      <c r="A115" s="37"/>
      <c r="B115" s="37"/>
      <c r="C115" s="37"/>
      <c r="D115" s="49"/>
      <c r="E115" s="49"/>
      <c r="F115" s="49"/>
      <c r="G115" s="49"/>
      <c r="H115" s="49"/>
      <c r="I115" s="49"/>
      <c r="J115" s="49"/>
      <c r="K115" s="49"/>
    </row>
    <row r="116" spans="1:11" x14ac:dyDescent="0.25">
      <c r="A116" s="37"/>
      <c r="B116" s="37"/>
      <c r="C116" s="37"/>
      <c r="D116" s="49"/>
      <c r="E116" s="49"/>
      <c r="F116" s="49"/>
      <c r="G116" s="49"/>
      <c r="H116" s="49"/>
      <c r="I116" s="49"/>
      <c r="J116" s="49"/>
      <c r="K116" s="49"/>
    </row>
    <row r="117" spans="1:11" x14ac:dyDescent="0.25">
      <c r="A117" s="37"/>
      <c r="B117" s="37"/>
      <c r="C117" s="37"/>
      <c r="D117" s="49"/>
      <c r="E117" s="49"/>
      <c r="F117" s="49"/>
      <c r="G117" s="49"/>
      <c r="H117" s="49"/>
      <c r="I117" s="49"/>
      <c r="J117" s="49"/>
      <c r="K117" s="49"/>
    </row>
    <row r="118" spans="1:11" x14ac:dyDescent="0.25">
      <c r="A118" s="37"/>
      <c r="B118" s="37"/>
      <c r="C118" s="37"/>
      <c r="D118" s="49"/>
      <c r="E118" s="49"/>
      <c r="F118" s="49"/>
      <c r="G118" s="49"/>
      <c r="H118" s="49"/>
      <c r="I118" s="49"/>
      <c r="J118" s="49"/>
      <c r="K118" s="49"/>
    </row>
    <row r="119" spans="1:11" x14ac:dyDescent="0.25">
      <c r="A119" s="37"/>
      <c r="B119" s="37"/>
      <c r="C119" s="37"/>
      <c r="D119" s="49"/>
      <c r="E119" s="49"/>
      <c r="F119" s="49"/>
      <c r="G119" s="49"/>
      <c r="H119" s="49"/>
      <c r="I119" s="49"/>
      <c r="J119" s="49"/>
      <c r="K119" s="49"/>
    </row>
    <row r="120" spans="1:11" x14ac:dyDescent="0.25">
      <c r="A120" s="37"/>
      <c r="B120" s="37"/>
      <c r="C120" s="37"/>
      <c r="D120" s="49"/>
      <c r="E120" s="49"/>
      <c r="F120" s="49"/>
      <c r="G120" s="49"/>
      <c r="H120" s="49"/>
      <c r="I120" s="49"/>
      <c r="J120" s="49"/>
      <c r="K120" s="49"/>
    </row>
    <row r="121" spans="1:11" x14ac:dyDescent="0.25">
      <c r="A121" s="37"/>
      <c r="B121" s="37"/>
      <c r="C121" s="37"/>
      <c r="D121" s="49"/>
      <c r="E121" s="49"/>
      <c r="F121" s="49"/>
      <c r="G121" s="49"/>
      <c r="H121" s="49"/>
      <c r="I121" s="49"/>
      <c r="J121" s="49"/>
      <c r="K121" s="49"/>
    </row>
    <row r="122" spans="1:11" x14ac:dyDescent="0.25">
      <c r="A122" s="37"/>
      <c r="B122" s="37"/>
      <c r="C122" s="37"/>
      <c r="D122" s="49"/>
      <c r="E122" s="49"/>
      <c r="F122" s="49"/>
      <c r="G122" s="49"/>
      <c r="H122" s="49"/>
      <c r="I122" s="49"/>
      <c r="J122" s="49"/>
      <c r="K122" s="49"/>
    </row>
    <row r="123" spans="1:11" x14ac:dyDescent="0.25">
      <c r="A123" s="37"/>
      <c r="B123" s="37"/>
      <c r="C123" s="37"/>
      <c r="D123" s="49"/>
      <c r="E123" s="49"/>
      <c r="F123" s="49"/>
      <c r="G123" s="49"/>
      <c r="H123" s="49"/>
      <c r="I123" s="49"/>
      <c r="J123" s="49"/>
      <c r="K123" s="49"/>
    </row>
    <row r="124" spans="1:11" x14ac:dyDescent="0.25">
      <c r="A124" s="37"/>
      <c r="B124" s="37"/>
      <c r="C124" s="37"/>
      <c r="D124" s="49"/>
      <c r="E124" s="49"/>
      <c r="F124" s="49"/>
      <c r="G124" s="49"/>
      <c r="H124" s="49"/>
      <c r="I124" s="49"/>
      <c r="J124" s="49"/>
      <c r="K124" s="49"/>
    </row>
    <row r="125" spans="1:11" x14ac:dyDescent="0.25">
      <c r="A125" s="37"/>
      <c r="B125" s="37"/>
      <c r="C125" s="37"/>
      <c r="D125" s="49"/>
      <c r="E125" s="49"/>
      <c r="F125" s="49"/>
      <c r="G125" s="49"/>
      <c r="H125" s="49"/>
      <c r="I125" s="49"/>
      <c r="J125" s="49"/>
      <c r="K125" s="49"/>
    </row>
    <row r="126" spans="1:11" x14ac:dyDescent="0.25">
      <c r="A126" s="37"/>
      <c r="B126" s="37"/>
      <c r="C126" s="37"/>
      <c r="D126" s="49"/>
      <c r="E126" s="49"/>
      <c r="F126" s="49"/>
      <c r="G126" s="49"/>
      <c r="H126" s="49"/>
      <c r="I126" s="49"/>
      <c r="J126" s="49"/>
      <c r="K126" s="49"/>
    </row>
    <row r="127" spans="1:11" x14ac:dyDescent="0.25">
      <c r="A127" s="37"/>
      <c r="B127" s="37"/>
      <c r="C127" s="37"/>
      <c r="D127" s="49"/>
      <c r="E127" s="49"/>
      <c r="F127" s="49"/>
      <c r="G127" s="49"/>
      <c r="H127" s="49"/>
      <c r="I127" s="49"/>
      <c r="J127" s="49"/>
      <c r="K127" s="49"/>
    </row>
    <row r="128" spans="1:11" x14ac:dyDescent="0.25">
      <c r="A128" s="37"/>
      <c r="B128" s="37"/>
      <c r="C128" s="37"/>
      <c r="D128" s="49"/>
      <c r="E128" s="49"/>
      <c r="F128" s="49"/>
      <c r="G128" s="49"/>
      <c r="H128" s="49"/>
      <c r="I128" s="49"/>
      <c r="J128" s="49"/>
      <c r="K128" s="49"/>
    </row>
    <row r="129" spans="1:11" x14ac:dyDescent="0.25">
      <c r="A129" s="37"/>
      <c r="B129" s="37"/>
      <c r="C129" s="37"/>
      <c r="D129" s="49"/>
      <c r="E129" s="49"/>
      <c r="F129" s="49"/>
      <c r="G129" s="49"/>
      <c r="H129" s="49"/>
      <c r="I129" s="49"/>
      <c r="J129" s="49"/>
      <c r="K129" s="49"/>
    </row>
    <row r="130" spans="1:11" x14ac:dyDescent="0.25">
      <c r="A130" s="37"/>
      <c r="B130" s="37"/>
      <c r="C130" s="37"/>
      <c r="D130" s="49"/>
      <c r="E130" s="49"/>
      <c r="F130" s="49"/>
      <c r="G130" s="49"/>
      <c r="H130" s="49"/>
      <c r="I130" s="49"/>
      <c r="J130" s="49"/>
      <c r="K130" s="49"/>
    </row>
    <row r="131" spans="1:11" x14ac:dyDescent="0.25">
      <c r="A131" s="37"/>
      <c r="B131" s="37"/>
      <c r="C131" s="37"/>
      <c r="D131" s="49"/>
      <c r="E131" s="49"/>
      <c r="F131" s="49"/>
      <c r="G131" s="49"/>
      <c r="H131" s="49"/>
      <c r="I131" s="49"/>
      <c r="J131" s="49"/>
      <c r="K131" s="49"/>
    </row>
    <row r="132" spans="1:11" x14ac:dyDescent="0.25">
      <c r="A132" s="37"/>
      <c r="B132" s="37"/>
      <c r="C132" s="37"/>
      <c r="D132" s="49"/>
      <c r="E132" s="49"/>
      <c r="F132" s="49"/>
      <c r="G132" s="49"/>
      <c r="H132" s="49"/>
      <c r="I132" s="49"/>
      <c r="J132" s="49"/>
      <c r="K132" s="49"/>
    </row>
    <row r="133" spans="1:11" x14ac:dyDescent="0.25">
      <c r="A133" s="37"/>
      <c r="B133" s="37"/>
      <c r="C133" s="37"/>
      <c r="D133" s="49"/>
      <c r="E133" s="49"/>
      <c r="F133" s="49"/>
      <c r="G133" s="49"/>
      <c r="H133" s="49"/>
      <c r="I133" s="49"/>
      <c r="J133" s="49"/>
      <c r="K133" s="49"/>
    </row>
    <row r="134" spans="1:11" x14ac:dyDescent="0.25">
      <c r="A134" s="37"/>
      <c r="B134" s="37"/>
      <c r="C134" s="37"/>
      <c r="D134" s="49"/>
      <c r="E134" s="49"/>
      <c r="F134" s="49"/>
      <c r="G134" s="49"/>
      <c r="H134" s="49"/>
      <c r="I134" s="49"/>
      <c r="J134" s="49"/>
      <c r="K134" s="49"/>
    </row>
    <row r="135" spans="1:11" x14ac:dyDescent="0.25">
      <c r="A135" s="37"/>
      <c r="B135" s="37"/>
      <c r="C135" s="37"/>
      <c r="D135" s="49"/>
      <c r="E135" s="49"/>
      <c r="F135" s="49"/>
      <c r="G135" s="49"/>
      <c r="H135" s="49"/>
      <c r="I135" s="49"/>
      <c r="J135" s="49"/>
      <c r="K135" s="49"/>
    </row>
    <row r="136" spans="1:11" x14ac:dyDescent="0.25">
      <c r="A136" s="37"/>
      <c r="B136" s="37"/>
      <c r="C136" s="37"/>
      <c r="D136" s="49"/>
      <c r="E136" s="49"/>
      <c r="F136" s="49"/>
      <c r="G136" s="49"/>
      <c r="H136" s="49"/>
      <c r="I136" s="49"/>
      <c r="J136" s="49"/>
      <c r="K136" s="49"/>
    </row>
    <row r="137" spans="1:11" x14ac:dyDescent="0.25">
      <c r="A137" s="37"/>
      <c r="B137" s="37"/>
      <c r="C137" s="37"/>
      <c r="D137" s="49"/>
      <c r="E137" s="49"/>
      <c r="F137" s="49"/>
      <c r="G137" s="49"/>
      <c r="H137" s="49"/>
      <c r="I137" s="49"/>
      <c r="J137" s="49"/>
      <c r="K137" s="49"/>
    </row>
    <row r="138" spans="1:11" x14ac:dyDescent="0.25">
      <c r="A138" s="37"/>
      <c r="B138" s="37"/>
      <c r="C138" s="37"/>
      <c r="D138" s="49"/>
      <c r="E138" s="49"/>
      <c r="F138" s="49"/>
      <c r="G138" s="49"/>
      <c r="H138" s="49"/>
      <c r="I138" s="49"/>
      <c r="J138" s="49"/>
      <c r="K138" s="49"/>
    </row>
    <row r="139" spans="1:11" x14ac:dyDescent="0.25">
      <c r="A139" s="37"/>
      <c r="B139" s="37"/>
      <c r="C139" s="37"/>
      <c r="D139" s="49"/>
      <c r="E139" s="49"/>
      <c r="F139" s="49"/>
      <c r="G139" s="49"/>
      <c r="H139" s="49"/>
      <c r="I139" s="49"/>
      <c r="J139" s="49"/>
      <c r="K139" s="49"/>
    </row>
    <row r="140" spans="1:11" x14ac:dyDescent="0.25">
      <c r="A140" s="37"/>
      <c r="B140" s="37"/>
      <c r="C140" s="37"/>
      <c r="D140" s="49"/>
      <c r="E140" s="49"/>
      <c r="F140" s="49"/>
      <c r="G140" s="49"/>
      <c r="H140" s="49"/>
      <c r="I140" s="49"/>
      <c r="J140" s="49"/>
      <c r="K140" s="49"/>
    </row>
    <row r="141" spans="1:11" x14ac:dyDescent="0.25">
      <c r="A141" s="37"/>
      <c r="B141" s="37"/>
      <c r="C141" s="37"/>
      <c r="D141" s="49"/>
      <c r="E141" s="49"/>
      <c r="F141" s="49"/>
      <c r="G141" s="49"/>
      <c r="H141" s="49"/>
      <c r="I141" s="49"/>
      <c r="J141" s="49"/>
      <c r="K141" s="49"/>
    </row>
    <row r="142" spans="1:11" x14ac:dyDescent="0.25">
      <c r="A142" s="37"/>
      <c r="B142" s="37"/>
      <c r="C142" s="37"/>
      <c r="D142" s="49"/>
      <c r="E142" s="49"/>
      <c r="F142" s="49"/>
      <c r="G142" s="49"/>
      <c r="H142" s="49"/>
      <c r="I142" s="49"/>
      <c r="J142" s="49"/>
      <c r="K142" s="49"/>
    </row>
    <row r="143" spans="1:11" x14ac:dyDescent="0.25">
      <c r="A143" s="37"/>
      <c r="B143" s="37"/>
      <c r="C143" s="37"/>
      <c r="D143" s="49"/>
      <c r="E143" s="49"/>
      <c r="F143" s="49"/>
      <c r="G143" s="49"/>
      <c r="H143" s="49"/>
      <c r="I143" s="49"/>
      <c r="J143" s="49"/>
      <c r="K143" s="49"/>
    </row>
    <row r="144" spans="1:11" x14ac:dyDescent="0.25">
      <c r="A144" s="37"/>
      <c r="B144" s="37"/>
      <c r="C144" s="37"/>
      <c r="D144" s="49"/>
      <c r="E144" s="49"/>
      <c r="F144" s="49"/>
      <c r="G144" s="49"/>
      <c r="H144" s="49"/>
      <c r="I144" s="49"/>
      <c r="J144" s="49"/>
      <c r="K144" s="49"/>
    </row>
    <row r="145" spans="1:11" x14ac:dyDescent="0.25">
      <c r="A145" s="37"/>
      <c r="B145" s="37"/>
      <c r="C145" s="37"/>
      <c r="D145" s="49"/>
      <c r="E145" s="49"/>
      <c r="F145" s="49"/>
      <c r="G145" s="49"/>
      <c r="H145" s="49"/>
      <c r="I145" s="49"/>
      <c r="J145" s="49"/>
      <c r="K145" s="49"/>
    </row>
    <row r="146" spans="1:11" x14ac:dyDescent="0.25">
      <c r="A146" s="37"/>
      <c r="B146" s="37"/>
      <c r="C146" s="37"/>
      <c r="D146" s="49"/>
      <c r="E146" s="49"/>
      <c r="F146" s="49"/>
      <c r="G146" s="49"/>
      <c r="H146" s="49"/>
      <c r="I146" s="49"/>
      <c r="J146" s="49"/>
      <c r="K146" s="49"/>
    </row>
    <row r="147" spans="1:11" x14ac:dyDescent="0.25">
      <c r="A147" s="37"/>
      <c r="B147" s="37"/>
      <c r="C147" s="37"/>
      <c r="D147" s="49"/>
      <c r="E147" s="49"/>
      <c r="F147" s="49"/>
      <c r="G147" s="49"/>
      <c r="H147" s="49"/>
      <c r="I147" s="49"/>
      <c r="J147" s="49"/>
      <c r="K147" s="49"/>
    </row>
    <row r="148" spans="1:11" x14ac:dyDescent="0.25">
      <c r="A148" s="37"/>
      <c r="B148" s="37"/>
      <c r="C148" s="37"/>
      <c r="D148" s="49"/>
      <c r="E148" s="49"/>
      <c r="F148" s="49"/>
      <c r="G148" s="49"/>
      <c r="H148" s="49"/>
      <c r="I148" s="49"/>
      <c r="J148" s="49"/>
      <c r="K148" s="49"/>
    </row>
    <row r="149" spans="1:11" x14ac:dyDescent="0.25">
      <c r="A149" s="37"/>
      <c r="B149" s="37"/>
      <c r="C149" s="37"/>
      <c r="D149" s="49"/>
      <c r="E149" s="49"/>
      <c r="F149" s="49"/>
      <c r="G149" s="49"/>
      <c r="H149" s="49"/>
      <c r="I149" s="49"/>
      <c r="J149" s="49"/>
      <c r="K149" s="49"/>
    </row>
    <row r="150" spans="1:11" x14ac:dyDescent="0.25">
      <c r="A150" s="37"/>
      <c r="B150" s="37"/>
      <c r="C150" s="37"/>
      <c r="D150" s="49"/>
      <c r="E150" s="49"/>
      <c r="F150" s="49"/>
      <c r="G150" s="49"/>
      <c r="H150" s="49"/>
      <c r="I150" s="49"/>
      <c r="J150" s="49"/>
      <c r="K150" s="49"/>
    </row>
    <row r="151" spans="1:11" x14ac:dyDescent="0.25">
      <c r="A151" s="37"/>
      <c r="B151" s="37"/>
      <c r="C151" s="37"/>
      <c r="D151" s="49"/>
      <c r="E151" s="49"/>
      <c r="F151" s="49"/>
      <c r="G151" s="49"/>
      <c r="H151" s="49"/>
      <c r="I151" s="49"/>
      <c r="J151" s="49"/>
      <c r="K151" s="49"/>
    </row>
    <row r="152" spans="1:11" x14ac:dyDescent="0.25">
      <c r="A152" s="37"/>
      <c r="B152" s="37"/>
      <c r="C152" s="37"/>
      <c r="D152" s="49"/>
      <c r="E152" s="49"/>
      <c r="F152" s="49"/>
      <c r="G152" s="49"/>
      <c r="H152" s="49"/>
      <c r="I152" s="49"/>
      <c r="J152" s="49"/>
      <c r="K152" s="49"/>
    </row>
    <row r="153" spans="1:11" x14ac:dyDescent="0.25">
      <c r="A153" s="37"/>
      <c r="B153" s="37"/>
      <c r="C153" s="37"/>
      <c r="D153" s="49"/>
      <c r="E153" s="49"/>
      <c r="F153" s="49"/>
      <c r="G153" s="49"/>
      <c r="H153" s="49"/>
      <c r="I153" s="49"/>
      <c r="J153" s="49"/>
      <c r="K153" s="49"/>
    </row>
    <row r="154" spans="1:11" x14ac:dyDescent="0.25">
      <c r="A154" s="37"/>
      <c r="B154" s="37"/>
      <c r="C154" s="37"/>
      <c r="D154" s="49"/>
      <c r="E154" s="49"/>
      <c r="F154" s="49"/>
      <c r="G154" s="49"/>
      <c r="H154" s="49"/>
      <c r="I154" s="49"/>
      <c r="J154" s="49"/>
      <c r="K154" s="49"/>
    </row>
    <row r="155" spans="1:11" x14ac:dyDescent="0.25">
      <c r="A155" s="37"/>
      <c r="B155" s="37"/>
      <c r="C155" s="37"/>
      <c r="D155" s="49"/>
      <c r="E155" s="49"/>
      <c r="F155" s="49"/>
      <c r="G155" s="49"/>
      <c r="H155" s="49"/>
      <c r="I155" s="49"/>
      <c r="J155" s="49"/>
      <c r="K155" s="49"/>
    </row>
    <row r="156" spans="1:11" x14ac:dyDescent="0.25">
      <c r="A156" s="37"/>
      <c r="B156" s="37"/>
      <c r="C156" s="37"/>
      <c r="D156" s="49"/>
      <c r="E156" s="49"/>
      <c r="F156" s="49"/>
      <c r="G156" s="49"/>
      <c r="H156" s="49"/>
      <c r="I156" s="49"/>
      <c r="J156" s="49"/>
      <c r="K156" s="49"/>
    </row>
    <row r="157" spans="1:11" x14ac:dyDescent="0.25">
      <c r="A157" s="37"/>
      <c r="B157" s="37"/>
      <c r="C157" s="37"/>
      <c r="D157" s="49"/>
      <c r="E157" s="49"/>
      <c r="F157" s="49"/>
      <c r="G157" s="49"/>
      <c r="H157" s="49"/>
      <c r="I157" s="49"/>
      <c r="J157" s="49"/>
      <c r="K157" s="49"/>
    </row>
    <row r="158" spans="1:11" x14ac:dyDescent="0.25">
      <c r="A158" s="37"/>
      <c r="B158" s="37"/>
      <c r="C158" s="37"/>
      <c r="D158" s="49"/>
      <c r="E158" s="49"/>
      <c r="F158" s="49"/>
      <c r="G158" s="49"/>
      <c r="H158" s="49"/>
      <c r="I158" s="49"/>
      <c r="J158" s="49"/>
      <c r="K158" s="49"/>
    </row>
    <row r="159" spans="1:11" x14ac:dyDescent="0.25">
      <c r="A159" s="37"/>
      <c r="B159" s="37"/>
      <c r="C159" s="37"/>
      <c r="D159" s="49"/>
      <c r="E159" s="49"/>
      <c r="F159" s="49"/>
      <c r="G159" s="49"/>
      <c r="H159" s="49"/>
      <c r="I159" s="49"/>
      <c r="J159" s="49"/>
      <c r="K159" s="49"/>
    </row>
    <row r="160" spans="1:11" x14ac:dyDescent="0.25">
      <c r="A160" s="37"/>
      <c r="B160" s="37"/>
      <c r="C160" s="37"/>
      <c r="D160" s="49"/>
      <c r="E160" s="49"/>
      <c r="F160" s="49"/>
      <c r="G160" s="49"/>
      <c r="H160" s="49"/>
      <c r="I160" s="49"/>
      <c r="J160" s="49"/>
      <c r="K160" s="49"/>
    </row>
    <row r="161" spans="1:11" x14ac:dyDescent="0.25">
      <c r="A161" s="37"/>
      <c r="B161" s="37"/>
      <c r="C161" s="37"/>
      <c r="D161" s="49"/>
      <c r="E161" s="49"/>
      <c r="F161" s="49"/>
      <c r="G161" s="49"/>
      <c r="H161" s="49"/>
      <c r="I161" s="49"/>
      <c r="J161" s="49"/>
      <c r="K161" s="49"/>
    </row>
    <row r="162" spans="1:11" x14ac:dyDescent="0.25">
      <c r="A162" s="37"/>
      <c r="B162" s="37"/>
      <c r="C162" s="37"/>
      <c r="D162" s="49"/>
      <c r="E162" s="49"/>
      <c r="F162" s="49"/>
      <c r="G162" s="49"/>
      <c r="H162" s="49"/>
      <c r="I162" s="49"/>
      <c r="J162" s="49"/>
      <c r="K162" s="49"/>
    </row>
    <row r="163" spans="1:11" x14ac:dyDescent="0.25">
      <c r="A163" s="37"/>
      <c r="B163" s="37"/>
      <c r="C163" s="37"/>
      <c r="D163" s="49"/>
      <c r="E163" s="49"/>
      <c r="F163" s="49"/>
      <c r="G163" s="49"/>
      <c r="H163" s="49"/>
      <c r="I163" s="49"/>
      <c r="J163" s="49"/>
      <c r="K163" s="49"/>
    </row>
    <row r="164" spans="1:11" x14ac:dyDescent="0.25">
      <c r="A164" s="37"/>
      <c r="B164" s="37"/>
      <c r="C164" s="37"/>
      <c r="D164" s="49"/>
      <c r="E164" s="49"/>
      <c r="F164" s="49"/>
      <c r="G164" s="49"/>
      <c r="H164" s="49"/>
      <c r="I164" s="49"/>
      <c r="J164" s="49"/>
      <c r="K164" s="49"/>
    </row>
    <row r="165" spans="1:11" x14ac:dyDescent="0.25">
      <c r="A165" s="37"/>
      <c r="B165" s="37"/>
      <c r="C165" s="37"/>
      <c r="D165" s="49"/>
      <c r="E165" s="49"/>
      <c r="F165" s="49"/>
      <c r="G165" s="49"/>
      <c r="H165" s="49"/>
      <c r="I165" s="49"/>
      <c r="J165" s="49"/>
      <c r="K165" s="49"/>
    </row>
    <row r="166" spans="1:11" x14ac:dyDescent="0.25">
      <c r="A166" s="37"/>
      <c r="B166" s="37"/>
      <c r="C166" s="37"/>
      <c r="D166" s="49"/>
      <c r="E166" s="49"/>
      <c r="F166" s="49"/>
      <c r="G166" s="49"/>
      <c r="H166" s="49"/>
      <c r="I166" s="49"/>
      <c r="J166" s="49"/>
      <c r="K166" s="49"/>
    </row>
    <row r="167" spans="1:11" x14ac:dyDescent="0.25">
      <c r="A167" s="37"/>
      <c r="B167" s="37"/>
      <c r="C167" s="37"/>
      <c r="D167" s="49"/>
      <c r="E167" s="49"/>
      <c r="F167" s="49"/>
      <c r="G167" s="49"/>
      <c r="H167" s="49"/>
      <c r="I167" s="49"/>
      <c r="J167" s="49"/>
      <c r="K167" s="49"/>
    </row>
    <row r="168" spans="1:11" x14ac:dyDescent="0.25">
      <c r="A168" s="37"/>
      <c r="B168" s="37"/>
      <c r="C168" s="37"/>
      <c r="D168" s="49"/>
      <c r="E168" s="49"/>
      <c r="F168" s="49"/>
      <c r="G168" s="49"/>
      <c r="H168" s="49"/>
      <c r="I168" s="49"/>
      <c r="J168" s="49"/>
      <c r="K168" s="49"/>
    </row>
    <row r="169" spans="1:11" x14ac:dyDescent="0.25">
      <c r="A169" s="37"/>
      <c r="B169" s="37"/>
      <c r="C169" s="37"/>
      <c r="D169" s="49"/>
      <c r="E169" s="49"/>
      <c r="F169" s="49"/>
      <c r="G169" s="49"/>
      <c r="H169" s="49"/>
      <c r="I169" s="49"/>
      <c r="J169" s="49"/>
      <c r="K169" s="49"/>
    </row>
    <row r="170" spans="1:11" x14ac:dyDescent="0.25">
      <c r="A170" s="37"/>
      <c r="B170" s="37"/>
      <c r="C170" s="37"/>
      <c r="D170" s="49"/>
      <c r="E170" s="49"/>
      <c r="F170" s="49"/>
      <c r="G170" s="49"/>
      <c r="H170" s="49"/>
      <c r="I170" s="49"/>
      <c r="J170" s="49"/>
      <c r="K170" s="49"/>
    </row>
    <row r="171" spans="1:11" x14ac:dyDescent="0.25">
      <c r="A171" s="37"/>
      <c r="B171" s="37"/>
      <c r="C171" s="37"/>
      <c r="D171" s="49"/>
      <c r="E171" s="49"/>
      <c r="F171" s="49"/>
      <c r="G171" s="49"/>
      <c r="H171" s="49"/>
      <c r="I171" s="49"/>
      <c r="J171" s="49"/>
      <c r="K171" s="49"/>
    </row>
    <row r="172" spans="1:11" x14ac:dyDescent="0.25">
      <c r="A172" s="37"/>
      <c r="B172" s="37"/>
      <c r="C172" s="37"/>
      <c r="D172" s="49"/>
      <c r="E172" s="49"/>
      <c r="F172" s="49"/>
      <c r="G172" s="49"/>
      <c r="H172" s="49"/>
      <c r="I172" s="49"/>
      <c r="J172" s="49"/>
      <c r="K172" s="49"/>
    </row>
    <row r="173" spans="1:11" x14ac:dyDescent="0.25">
      <c r="A173" s="37"/>
      <c r="B173" s="37"/>
      <c r="C173" s="37"/>
      <c r="D173" s="49"/>
      <c r="E173" s="49"/>
      <c r="F173" s="49"/>
      <c r="G173" s="49"/>
      <c r="H173" s="49"/>
      <c r="I173" s="49"/>
      <c r="J173" s="49"/>
      <c r="K173" s="49"/>
    </row>
    <row r="174" spans="1:11" x14ac:dyDescent="0.25">
      <c r="A174" s="37"/>
      <c r="B174" s="37"/>
      <c r="C174" s="37"/>
      <c r="D174" s="49"/>
      <c r="E174" s="49"/>
      <c r="F174" s="49"/>
      <c r="G174" s="49"/>
      <c r="H174" s="49"/>
      <c r="I174" s="49"/>
      <c r="J174" s="49"/>
      <c r="K174" s="49"/>
    </row>
    <row r="175" spans="1:11" x14ac:dyDescent="0.25">
      <c r="A175" s="37"/>
      <c r="B175" s="37"/>
      <c r="C175" s="37"/>
      <c r="D175" s="49"/>
      <c r="E175" s="49"/>
      <c r="F175" s="49"/>
      <c r="G175" s="49"/>
      <c r="H175" s="49"/>
      <c r="I175" s="49"/>
      <c r="J175" s="49"/>
      <c r="K175" s="49"/>
    </row>
    <row r="176" spans="1:11" x14ac:dyDescent="0.25">
      <c r="A176" s="37"/>
      <c r="B176" s="37"/>
      <c r="C176" s="37"/>
      <c r="D176" s="49"/>
      <c r="E176" s="49"/>
      <c r="F176" s="49"/>
      <c r="G176" s="49"/>
      <c r="H176" s="49"/>
      <c r="I176" s="49"/>
      <c r="J176" s="49"/>
      <c r="K176" s="49"/>
    </row>
    <row r="177" spans="1:11" x14ac:dyDescent="0.25">
      <c r="A177" s="37"/>
      <c r="B177" s="37"/>
      <c r="C177" s="37"/>
      <c r="D177" s="49"/>
      <c r="E177" s="49"/>
      <c r="F177" s="49"/>
      <c r="G177" s="49"/>
      <c r="H177" s="49"/>
      <c r="I177" s="49"/>
      <c r="J177" s="49"/>
      <c r="K177" s="49"/>
    </row>
    <row r="178" spans="1:11" x14ac:dyDescent="0.25">
      <c r="A178" s="37"/>
      <c r="B178" s="37"/>
      <c r="C178" s="37"/>
      <c r="D178" s="49"/>
      <c r="E178" s="49"/>
      <c r="F178" s="49"/>
      <c r="G178" s="49"/>
      <c r="H178" s="49"/>
      <c r="I178" s="49"/>
      <c r="J178" s="49"/>
      <c r="K178" s="49"/>
    </row>
    <row r="179" spans="1:11" x14ac:dyDescent="0.25">
      <c r="A179" s="37"/>
      <c r="B179" s="37"/>
      <c r="C179" s="37"/>
      <c r="D179" s="49"/>
      <c r="E179" s="49"/>
      <c r="F179" s="49"/>
      <c r="G179" s="49"/>
      <c r="H179" s="49"/>
      <c r="I179" s="49"/>
      <c r="J179" s="49"/>
      <c r="K179" s="49"/>
    </row>
    <row r="180" spans="1:11" x14ac:dyDescent="0.25">
      <c r="A180" s="37"/>
      <c r="B180" s="37"/>
      <c r="C180" s="37"/>
      <c r="D180" s="49"/>
      <c r="E180" s="49"/>
      <c r="F180" s="49"/>
      <c r="G180" s="49"/>
      <c r="H180" s="49"/>
      <c r="I180" s="49"/>
      <c r="J180" s="49"/>
      <c r="K180" s="49"/>
    </row>
    <row r="181" spans="1:11" x14ac:dyDescent="0.25">
      <c r="A181" s="37"/>
      <c r="B181" s="37"/>
      <c r="C181" s="37"/>
      <c r="D181" s="49"/>
      <c r="E181" s="49"/>
      <c r="F181" s="49"/>
      <c r="G181" s="49"/>
      <c r="H181" s="49"/>
      <c r="I181" s="49"/>
      <c r="J181" s="49"/>
      <c r="K181" s="49"/>
    </row>
    <row r="182" spans="1:11" x14ac:dyDescent="0.25">
      <c r="A182" s="37"/>
      <c r="B182" s="37"/>
      <c r="C182" s="37"/>
      <c r="D182" s="49"/>
      <c r="E182" s="49"/>
      <c r="F182" s="49"/>
      <c r="G182" s="49"/>
      <c r="H182" s="49"/>
      <c r="I182" s="49"/>
      <c r="J182" s="49"/>
      <c r="K182" s="49"/>
    </row>
    <row r="183" spans="1:11" x14ac:dyDescent="0.25">
      <c r="A183" s="37"/>
      <c r="B183" s="37"/>
      <c r="C183" s="37"/>
      <c r="D183" s="49"/>
      <c r="E183" s="49"/>
      <c r="F183" s="49"/>
      <c r="G183" s="49"/>
      <c r="H183" s="49"/>
      <c r="I183" s="49"/>
      <c r="J183" s="49"/>
      <c r="K183" s="49"/>
    </row>
    <row r="184" spans="1:11" x14ac:dyDescent="0.25">
      <c r="A184" s="37"/>
      <c r="B184" s="37"/>
      <c r="C184" s="37"/>
      <c r="D184" s="49"/>
      <c r="E184" s="49"/>
      <c r="F184" s="49"/>
      <c r="G184" s="49"/>
      <c r="H184" s="49"/>
      <c r="I184" s="49"/>
      <c r="J184" s="49"/>
      <c r="K184" s="49"/>
    </row>
    <row r="185" spans="1:11" x14ac:dyDescent="0.25">
      <c r="A185" s="37"/>
      <c r="B185" s="37"/>
      <c r="C185" s="37"/>
      <c r="D185" s="49"/>
      <c r="E185" s="49"/>
      <c r="F185" s="49"/>
      <c r="G185" s="49"/>
      <c r="H185" s="49"/>
      <c r="I185" s="49"/>
      <c r="J185" s="49"/>
      <c r="K185" s="49"/>
    </row>
    <row r="186" spans="1:11" x14ac:dyDescent="0.25">
      <c r="A186" s="37"/>
      <c r="B186" s="37"/>
      <c r="C186" s="37"/>
      <c r="D186" s="49"/>
      <c r="E186" s="49"/>
      <c r="F186" s="49"/>
      <c r="G186" s="49"/>
      <c r="H186" s="49"/>
      <c r="I186" s="49"/>
      <c r="J186" s="49"/>
      <c r="K186" s="49"/>
    </row>
    <row r="187" spans="1:11" x14ac:dyDescent="0.25">
      <c r="A187" s="37"/>
      <c r="B187" s="37"/>
      <c r="C187" s="37"/>
      <c r="D187" s="49"/>
      <c r="E187" s="49"/>
      <c r="F187" s="49"/>
      <c r="G187" s="49"/>
      <c r="H187" s="49"/>
      <c r="I187" s="49"/>
      <c r="J187" s="49"/>
      <c r="K187" s="49"/>
    </row>
    <row r="188" spans="1:11" x14ac:dyDescent="0.25">
      <c r="A188" s="37"/>
      <c r="B188" s="37"/>
      <c r="C188" s="37"/>
      <c r="D188" s="49"/>
      <c r="E188" s="49"/>
      <c r="F188" s="49"/>
      <c r="G188" s="49"/>
      <c r="H188" s="49"/>
      <c r="I188" s="49"/>
      <c r="J188" s="49"/>
      <c r="K188" s="49"/>
    </row>
    <row r="189" spans="1:11" x14ac:dyDescent="0.25">
      <c r="A189" s="37"/>
      <c r="B189" s="37"/>
      <c r="C189" s="37"/>
      <c r="D189" s="49"/>
      <c r="E189" s="49"/>
      <c r="F189" s="49"/>
      <c r="G189" s="49"/>
      <c r="H189" s="49"/>
      <c r="I189" s="49"/>
      <c r="J189" s="49"/>
      <c r="K189" s="49"/>
    </row>
    <row r="190" spans="1:11" x14ac:dyDescent="0.25">
      <c r="A190" s="37"/>
      <c r="B190" s="37"/>
      <c r="C190" s="37"/>
      <c r="D190" s="49"/>
      <c r="E190" s="49"/>
      <c r="F190" s="49"/>
      <c r="G190" s="49"/>
      <c r="H190" s="49"/>
      <c r="I190" s="49"/>
      <c r="J190" s="49"/>
      <c r="K190" s="49"/>
    </row>
    <row r="191" spans="1:11" x14ac:dyDescent="0.25">
      <c r="A191" s="37"/>
      <c r="B191" s="37"/>
      <c r="C191" s="37"/>
      <c r="D191" s="49"/>
      <c r="E191" s="49"/>
      <c r="F191" s="49"/>
      <c r="G191" s="49"/>
      <c r="H191" s="49"/>
      <c r="I191" s="49"/>
      <c r="J191" s="49"/>
      <c r="K191" s="49"/>
    </row>
    <row r="192" spans="1:11" x14ac:dyDescent="0.25">
      <c r="A192" s="37"/>
      <c r="B192" s="37"/>
      <c r="C192" s="37"/>
      <c r="D192" s="49"/>
      <c r="E192" s="49"/>
      <c r="F192" s="49"/>
      <c r="G192" s="49"/>
      <c r="H192" s="49"/>
      <c r="I192" s="49"/>
      <c r="J192" s="49"/>
      <c r="K192" s="49"/>
    </row>
    <row r="193" spans="1:11" x14ac:dyDescent="0.25">
      <c r="A193" s="37"/>
      <c r="B193" s="37"/>
      <c r="C193" s="37"/>
      <c r="D193" s="49"/>
      <c r="E193" s="49"/>
      <c r="F193" s="49"/>
      <c r="G193" s="49"/>
      <c r="H193" s="49"/>
      <c r="I193" s="49"/>
      <c r="J193" s="49"/>
      <c r="K193" s="49"/>
    </row>
    <row r="194" spans="1:11" x14ac:dyDescent="0.25">
      <c r="A194" s="37"/>
      <c r="B194" s="37"/>
      <c r="C194" s="37"/>
      <c r="D194" s="49"/>
      <c r="E194" s="49"/>
      <c r="F194" s="49"/>
      <c r="G194" s="49"/>
      <c r="H194" s="49"/>
      <c r="I194" s="49"/>
      <c r="J194" s="49"/>
      <c r="K194" s="49"/>
    </row>
    <row r="195" spans="1:11" x14ac:dyDescent="0.25">
      <c r="A195" s="37"/>
      <c r="B195" s="37"/>
      <c r="C195" s="37"/>
      <c r="D195" s="49"/>
      <c r="E195" s="49"/>
      <c r="F195" s="49"/>
      <c r="G195" s="49"/>
      <c r="H195" s="49"/>
      <c r="I195" s="49"/>
      <c r="J195" s="49"/>
      <c r="K195" s="49"/>
    </row>
    <row r="196" spans="1:11" x14ac:dyDescent="0.25">
      <c r="A196" s="37"/>
      <c r="B196" s="37"/>
      <c r="C196" s="37"/>
      <c r="D196" s="49"/>
      <c r="E196" s="49"/>
      <c r="F196" s="49"/>
      <c r="G196" s="49"/>
      <c r="H196" s="49"/>
      <c r="I196" s="49"/>
      <c r="J196" s="49"/>
      <c r="K196" s="49"/>
    </row>
    <row r="197" spans="1:11" x14ac:dyDescent="0.25">
      <c r="A197" s="37"/>
      <c r="B197" s="37"/>
      <c r="C197" s="37"/>
      <c r="D197" s="49"/>
      <c r="E197" s="49"/>
      <c r="F197" s="49"/>
      <c r="G197" s="49"/>
      <c r="H197" s="49"/>
      <c r="I197" s="49"/>
      <c r="J197" s="49"/>
      <c r="K197" s="49"/>
    </row>
    <row r="198" spans="1:11" x14ac:dyDescent="0.25">
      <c r="A198" s="37"/>
      <c r="B198" s="37"/>
      <c r="C198" s="37"/>
      <c r="D198" s="49"/>
      <c r="E198" s="49"/>
      <c r="F198" s="49"/>
      <c r="G198" s="49"/>
      <c r="H198" s="49"/>
      <c r="I198" s="49"/>
      <c r="J198" s="49"/>
      <c r="K198" s="49"/>
    </row>
    <row r="199" spans="1:11" x14ac:dyDescent="0.25">
      <c r="A199" s="37"/>
      <c r="B199" s="37"/>
      <c r="C199" s="37"/>
      <c r="D199" s="49"/>
      <c r="E199" s="49"/>
      <c r="F199" s="49"/>
      <c r="G199" s="49"/>
      <c r="H199" s="49"/>
      <c r="I199" s="49"/>
      <c r="J199" s="49"/>
      <c r="K199" s="49"/>
    </row>
    <row r="200" spans="1:11" x14ac:dyDescent="0.25">
      <c r="A200" s="37"/>
      <c r="B200" s="37"/>
      <c r="C200" s="37"/>
      <c r="D200" s="49"/>
      <c r="E200" s="49"/>
      <c r="F200" s="49"/>
      <c r="G200" s="49"/>
      <c r="H200" s="49"/>
      <c r="I200" s="49"/>
      <c r="J200" s="49"/>
      <c r="K200" s="49"/>
    </row>
    <row r="201" spans="1:11" x14ac:dyDescent="0.25">
      <c r="A201" s="37"/>
      <c r="B201" s="37"/>
      <c r="C201" s="37"/>
      <c r="D201" s="49"/>
      <c r="E201" s="49"/>
      <c r="F201" s="49"/>
      <c r="G201" s="49"/>
      <c r="H201" s="49"/>
      <c r="I201" s="49"/>
      <c r="J201" s="49"/>
      <c r="K201" s="49"/>
    </row>
    <row r="202" spans="1:11" x14ac:dyDescent="0.25">
      <c r="A202" s="37"/>
      <c r="B202" s="37"/>
      <c r="C202" s="37"/>
      <c r="D202" s="49"/>
      <c r="E202" s="49"/>
      <c r="F202" s="49"/>
      <c r="G202" s="49"/>
      <c r="H202" s="49"/>
      <c r="I202" s="49"/>
      <c r="J202" s="49"/>
      <c r="K202" s="49"/>
    </row>
    <row r="203" spans="1:11" x14ac:dyDescent="0.25">
      <c r="A203" s="37"/>
      <c r="B203" s="37"/>
      <c r="C203" s="37"/>
      <c r="D203" s="49"/>
      <c r="E203" s="49"/>
      <c r="F203" s="49"/>
      <c r="G203" s="49"/>
      <c r="H203" s="49"/>
      <c r="I203" s="49"/>
      <c r="J203" s="49"/>
      <c r="K203" s="49"/>
    </row>
    <row r="204" spans="1:11" x14ac:dyDescent="0.25">
      <c r="A204" s="37"/>
      <c r="B204" s="37"/>
      <c r="C204" s="37"/>
      <c r="D204" s="49"/>
      <c r="E204" s="49"/>
      <c r="F204" s="49"/>
      <c r="G204" s="49"/>
      <c r="H204" s="49"/>
      <c r="I204" s="49"/>
      <c r="J204" s="49"/>
      <c r="K204" s="49"/>
    </row>
    <row r="205" spans="1:11" x14ac:dyDescent="0.25">
      <c r="A205" s="37"/>
      <c r="B205" s="37"/>
      <c r="C205" s="37"/>
      <c r="D205" s="49"/>
      <c r="E205" s="49"/>
      <c r="F205" s="49"/>
      <c r="G205" s="49"/>
      <c r="H205" s="49"/>
      <c r="I205" s="49"/>
      <c r="J205" s="49"/>
      <c r="K205" s="49"/>
    </row>
    <row r="206" spans="1:11" x14ac:dyDescent="0.25">
      <c r="A206" s="37"/>
      <c r="B206" s="37"/>
      <c r="C206" s="37"/>
      <c r="D206" s="49"/>
      <c r="E206" s="49"/>
      <c r="F206" s="49"/>
      <c r="G206" s="49"/>
      <c r="H206" s="49"/>
      <c r="I206" s="49"/>
      <c r="J206" s="49"/>
      <c r="K206" s="49"/>
    </row>
    <row r="207" spans="1:11" x14ac:dyDescent="0.25">
      <c r="A207" s="37"/>
      <c r="B207" s="37"/>
      <c r="C207" s="37"/>
      <c r="D207" s="49"/>
      <c r="E207" s="49"/>
      <c r="F207" s="49"/>
      <c r="G207" s="49"/>
      <c r="H207" s="49"/>
      <c r="I207" s="49"/>
      <c r="J207" s="49"/>
      <c r="K207" s="49"/>
    </row>
    <row r="208" spans="1:11" x14ac:dyDescent="0.25">
      <c r="A208" s="37"/>
      <c r="B208" s="37"/>
      <c r="C208" s="37"/>
      <c r="D208" s="49"/>
      <c r="E208" s="49"/>
      <c r="F208" s="49"/>
      <c r="G208" s="49"/>
      <c r="H208" s="49"/>
      <c r="I208" s="49"/>
      <c r="J208" s="49"/>
      <c r="K208" s="49"/>
    </row>
    <row r="209" spans="1:11" x14ac:dyDescent="0.25">
      <c r="A209" s="37"/>
      <c r="B209" s="37"/>
      <c r="C209" s="37"/>
      <c r="D209" s="49"/>
      <c r="E209" s="49"/>
      <c r="F209" s="49"/>
      <c r="G209" s="49"/>
      <c r="H209" s="49"/>
      <c r="I209" s="49"/>
      <c r="J209" s="49"/>
      <c r="K209" s="49"/>
    </row>
    <row r="210" spans="1:11" x14ac:dyDescent="0.25">
      <c r="A210" s="37"/>
      <c r="B210" s="37"/>
      <c r="C210" s="37"/>
      <c r="D210" s="49"/>
      <c r="E210" s="49"/>
      <c r="F210" s="49"/>
      <c r="G210" s="49"/>
      <c r="H210" s="49"/>
      <c r="I210" s="49"/>
      <c r="J210" s="49"/>
      <c r="K210" s="49"/>
    </row>
    <row r="211" spans="1:11" x14ac:dyDescent="0.25">
      <c r="A211" s="37"/>
      <c r="B211" s="37"/>
      <c r="C211" s="37"/>
      <c r="D211" s="49"/>
      <c r="E211" s="49"/>
      <c r="F211" s="49"/>
      <c r="G211" s="49"/>
      <c r="H211" s="49"/>
      <c r="I211" s="49"/>
      <c r="J211" s="49"/>
      <c r="K211" s="49"/>
    </row>
    <row r="212" spans="1:11" x14ac:dyDescent="0.25">
      <c r="A212" s="37"/>
      <c r="B212" s="37"/>
      <c r="C212" s="37"/>
      <c r="D212" s="49"/>
      <c r="E212" s="49"/>
      <c r="F212" s="49"/>
      <c r="G212" s="49"/>
      <c r="H212" s="49"/>
      <c r="I212" s="49"/>
      <c r="J212" s="49"/>
      <c r="K212" s="49"/>
    </row>
    <row r="213" spans="1:11" x14ac:dyDescent="0.25">
      <c r="A213" s="37"/>
      <c r="B213" s="37"/>
      <c r="C213" s="37"/>
      <c r="D213" s="49"/>
      <c r="E213" s="49"/>
      <c r="F213" s="49"/>
      <c r="G213" s="49"/>
      <c r="H213" s="49"/>
      <c r="I213" s="49"/>
      <c r="J213" s="49"/>
      <c r="K213" s="49"/>
    </row>
    <row r="214" spans="1:11" x14ac:dyDescent="0.25">
      <c r="A214" s="37"/>
      <c r="B214" s="37"/>
      <c r="C214" s="37"/>
      <c r="D214" s="49"/>
      <c r="E214" s="49"/>
      <c r="F214" s="49"/>
      <c r="G214" s="49"/>
      <c r="H214" s="49"/>
      <c r="I214" s="49"/>
      <c r="J214" s="49"/>
      <c r="K214" s="49"/>
    </row>
    <row r="215" spans="1:11" x14ac:dyDescent="0.25">
      <c r="A215" s="37"/>
      <c r="B215" s="37"/>
      <c r="C215" s="37"/>
      <c r="D215" s="49"/>
      <c r="E215" s="49"/>
      <c r="F215" s="49"/>
      <c r="G215" s="49"/>
      <c r="H215" s="49"/>
      <c r="I215" s="49"/>
      <c r="J215" s="49"/>
      <c r="K215" s="49"/>
    </row>
    <row r="216" spans="1:11" x14ac:dyDescent="0.25">
      <c r="A216" s="37"/>
      <c r="B216" s="37"/>
      <c r="C216" s="37"/>
      <c r="D216" s="49"/>
      <c r="E216" s="49"/>
      <c r="F216" s="49"/>
      <c r="G216" s="49"/>
      <c r="H216" s="49"/>
      <c r="I216" s="49"/>
      <c r="J216" s="49"/>
      <c r="K216" s="49"/>
    </row>
    <row r="217" spans="1:11" x14ac:dyDescent="0.25">
      <c r="A217" s="37"/>
      <c r="B217" s="37"/>
      <c r="C217" s="37"/>
      <c r="D217" s="49"/>
      <c r="E217" s="49"/>
      <c r="F217" s="49"/>
      <c r="G217" s="49"/>
      <c r="H217" s="49"/>
      <c r="I217" s="49"/>
      <c r="J217" s="49"/>
      <c r="K217" s="49"/>
    </row>
    <row r="218" spans="1:11" x14ac:dyDescent="0.25">
      <c r="A218" s="37"/>
      <c r="B218" s="37"/>
      <c r="C218" s="37"/>
      <c r="D218" s="49"/>
      <c r="E218" s="49"/>
      <c r="F218" s="49"/>
      <c r="G218" s="49"/>
      <c r="H218" s="49"/>
      <c r="I218" s="49"/>
      <c r="J218" s="49"/>
      <c r="K218" s="49"/>
    </row>
    <row r="219" spans="1:11" x14ac:dyDescent="0.25">
      <c r="A219" s="37"/>
      <c r="B219" s="37"/>
      <c r="C219" s="37"/>
      <c r="D219" s="49"/>
      <c r="E219" s="49"/>
      <c r="F219" s="49"/>
      <c r="G219" s="49"/>
      <c r="H219" s="49"/>
      <c r="I219" s="49"/>
      <c r="J219" s="49"/>
      <c r="K219" s="49"/>
    </row>
    <row r="220" spans="1:11" x14ac:dyDescent="0.25">
      <c r="A220" s="37"/>
      <c r="B220" s="37"/>
      <c r="C220" s="37"/>
      <c r="D220" s="49"/>
      <c r="E220" s="49"/>
      <c r="F220" s="49"/>
      <c r="G220" s="49"/>
      <c r="H220" s="49"/>
      <c r="I220" s="49"/>
      <c r="J220" s="49"/>
      <c r="K220" s="49"/>
    </row>
    <row r="221" spans="1:11" x14ac:dyDescent="0.25">
      <c r="A221" s="37"/>
      <c r="B221" s="37"/>
      <c r="C221" s="37"/>
      <c r="D221" s="49"/>
      <c r="E221" s="49"/>
      <c r="F221" s="49"/>
      <c r="G221" s="49"/>
      <c r="H221" s="49"/>
      <c r="I221" s="49"/>
      <c r="J221" s="49"/>
      <c r="K221" s="49"/>
    </row>
    <row r="222" spans="1:11" x14ac:dyDescent="0.25">
      <c r="A222" s="37"/>
      <c r="B222" s="37"/>
      <c r="C222" s="37"/>
      <c r="D222" s="49"/>
      <c r="E222" s="49"/>
      <c r="F222" s="49"/>
      <c r="G222" s="49"/>
      <c r="H222" s="49"/>
      <c r="I222" s="49"/>
      <c r="J222" s="49"/>
      <c r="K222" s="49"/>
    </row>
    <row r="223" spans="1:11" x14ac:dyDescent="0.25">
      <c r="A223" s="37"/>
      <c r="B223" s="37"/>
      <c r="C223" s="37"/>
      <c r="D223" s="49"/>
      <c r="E223" s="49"/>
      <c r="F223" s="49"/>
      <c r="G223" s="49"/>
      <c r="H223" s="49"/>
      <c r="I223" s="49"/>
      <c r="J223" s="49"/>
      <c r="K223" s="49"/>
    </row>
    <row r="224" spans="1:11" x14ac:dyDescent="0.25">
      <c r="A224" s="37"/>
      <c r="B224" s="37"/>
      <c r="C224" s="37"/>
      <c r="D224" s="49"/>
      <c r="E224" s="49"/>
      <c r="F224" s="49"/>
      <c r="G224" s="49"/>
      <c r="H224" s="49"/>
      <c r="I224" s="49"/>
      <c r="J224" s="49"/>
      <c r="K224" s="49"/>
    </row>
    <row r="225" spans="1:11" x14ac:dyDescent="0.25">
      <c r="A225" s="37"/>
      <c r="B225" s="37"/>
      <c r="C225" s="37"/>
      <c r="D225" s="49"/>
      <c r="E225" s="49"/>
      <c r="F225" s="49"/>
      <c r="G225" s="49"/>
      <c r="H225" s="49"/>
      <c r="I225" s="49"/>
      <c r="J225" s="49"/>
      <c r="K225" s="49"/>
    </row>
    <row r="226" spans="1:11" x14ac:dyDescent="0.25">
      <c r="A226" s="37"/>
      <c r="B226" s="37"/>
      <c r="C226" s="37"/>
      <c r="D226" s="49"/>
      <c r="E226" s="49"/>
      <c r="F226" s="49"/>
      <c r="G226" s="49"/>
      <c r="H226" s="49"/>
      <c r="I226" s="49"/>
      <c r="J226" s="49"/>
      <c r="K226" s="49"/>
    </row>
    <row r="227" spans="1:11" x14ac:dyDescent="0.25">
      <c r="A227" s="37"/>
      <c r="B227" s="37"/>
      <c r="C227" s="37"/>
      <c r="D227" s="49"/>
      <c r="E227" s="49"/>
      <c r="F227" s="49"/>
      <c r="G227" s="49"/>
      <c r="H227" s="49"/>
      <c r="I227" s="49"/>
      <c r="J227" s="49"/>
      <c r="K227" s="49"/>
    </row>
    <row r="228" spans="1:11" x14ac:dyDescent="0.25">
      <c r="A228" s="37"/>
      <c r="B228" s="37"/>
      <c r="C228" s="37"/>
      <c r="D228" s="49"/>
      <c r="E228" s="49"/>
      <c r="F228" s="49"/>
      <c r="G228" s="49"/>
      <c r="H228" s="49"/>
      <c r="I228" s="49"/>
      <c r="J228" s="49"/>
      <c r="K228" s="49"/>
    </row>
    <row r="229" spans="1:11" x14ac:dyDescent="0.25">
      <c r="A229" s="37"/>
      <c r="B229" s="37"/>
      <c r="C229" s="37"/>
      <c r="D229" s="49"/>
      <c r="E229" s="49"/>
      <c r="F229" s="49"/>
      <c r="G229" s="49"/>
      <c r="H229" s="49"/>
      <c r="I229" s="49"/>
      <c r="J229" s="49"/>
      <c r="K229" s="49"/>
    </row>
    <row r="230" spans="1:11" x14ac:dyDescent="0.25">
      <c r="A230" s="37"/>
      <c r="B230" s="37"/>
      <c r="C230" s="37"/>
      <c r="D230" s="49"/>
      <c r="E230" s="49"/>
      <c r="F230" s="49"/>
      <c r="G230" s="49"/>
      <c r="H230" s="49"/>
      <c r="I230" s="49"/>
      <c r="J230" s="49"/>
      <c r="K230" s="49"/>
    </row>
    <row r="231" spans="1:11" x14ac:dyDescent="0.25">
      <c r="A231" s="37"/>
      <c r="B231" s="37"/>
      <c r="C231" s="37"/>
      <c r="D231" s="49"/>
      <c r="E231" s="49"/>
      <c r="F231" s="49"/>
      <c r="G231" s="49"/>
      <c r="H231" s="49"/>
      <c r="I231" s="49"/>
      <c r="J231" s="49"/>
      <c r="K231" s="49"/>
    </row>
    <row r="232" spans="1:11" x14ac:dyDescent="0.25">
      <c r="A232" s="37"/>
      <c r="B232" s="37"/>
      <c r="C232" s="37"/>
      <c r="D232" s="49"/>
      <c r="E232" s="49"/>
      <c r="F232" s="49"/>
      <c r="G232" s="49"/>
      <c r="H232" s="49"/>
      <c r="I232" s="49"/>
      <c r="J232" s="49"/>
      <c r="K232" s="49"/>
    </row>
    <row r="233" spans="1:11" x14ac:dyDescent="0.25">
      <c r="A233" s="37"/>
      <c r="B233" s="37"/>
      <c r="C233" s="37"/>
      <c r="D233" s="49"/>
      <c r="E233" s="49"/>
      <c r="F233" s="49"/>
      <c r="G233" s="49"/>
      <c r="H233" s="49"/>
      <c r="I233" s="49"/>
      <c r="J233" s="49"/>
      <c r="K233" s="49"/>
    </row>
    <row r="234" spans="1:11" x14ac:dyDescent="0.25">
      <c r="A234" s="37"/>
      <c r="B234" s="37"/>
      <c r="C234" s="37"/>
      <c r="D234" s="49"/>
      <c r="E234" s="49"/>
      <c r="F234" s="49"/>
      <c r="G234" s="49"/>
      <c r="H234" s="49"/>
      <c r="I234" s="49"/>
      <c r="J234" s="49"/>
      <c r="K234" s="49"/>
    </row>
    <row r="235" spans="1:11" x14ac:dyDescent="0.25">
      <c r="A235" s="37"/>
      <c r="B235" s="37"/>
      <c r="C235" s="37"/>
      <c r="D235" s="49"/>
      <c r="E235" s="49"/>
      <c r="F235" s="49"/>
      <c r="G235" s="49"/>
      <c r="H235" s="49"/>
      <c r="I235" s="49"/>
      <c r="J235" s="49"/>
      <c r="K235" s="49"/>
    </row>
    <row r="236" spans="1:11" x14ac:dyDescent="0.25">
      <c r="A236" s="37"/>
      <c r="B236" s="37"/>
      <c r="C236" s="37"/>
      <c r="D236" s="49"/>
      <c r="E236" s="49"/>
      <c r="F236" s="49"/>
      <c r="G236" s="49"/>
      <c r="H236" s="49"/>
      <c r="I236" s="49"/>
      <c r="J236" s="49"/>
      <c r="K236" s="49"/>
    </row>
    <row r="237" spans="1:11" x14ac:dyDescent="0.25">
      <c r="A237" s="37"/>
      <c r="B237" s="37"/>
      <c r="C237" s="37"/>
      <c r="D237" s="49"/>
      <c r="E237" s="49"/>
      <c r="F237" s="49"/>
      <c r="G237" s="49"/>
      <c r="H237" s="49"/>
      <c r="I237" s="49"/>
      <c r="J237" s="49"/>
      <c r="K237" s="49"/>
    </row>
    <row r="238" spans="1:11" x14ac:dyDescent="0.25">
      <c r="A238" s="37"/>
      <c r="B238" s="37"/>
      <c r="C238" s="37"/>
      <c r="D238" s="49"/>
      <c r="E238" s="49"/>
      <c r="F238" s="49"/>
      <c r="G238" s="49"/>
      <c r="H238" s="49"/>
      <c r="I238" s="49"/>
      <c r="J238" s="49"/>
      <c r="K238" s="49"/>
    </row>
    <row r="239" spans="1:11" x14ac:dyDescent="0.25">
      <c r="A239" s="37"/>
      <c r="B239" s="37"/>
      <c r="C239" s="37"/>
      <c r="D239" s="49"/>
      <c r="E239" s="49"/>
      <c r="F239" s="49"/>
      <c r="G239" s="49"/>
      <c r="H239" s="49"/>
      <c r="I239" s="49"/>
      <c r="J239" s="49"/>
      <c r="K239" s="49"/>
    </row>
    <row r="240" spans="1:11" x14ac:dyDescent="0.25">
      <c r="A240" s="37"/>
      <c r="B240" s="37"/>
      <c r="C240" s="37"/>
      <c r="D240" s="49"/>
      <c r="E240" s="49"/>
      <c r="F240" s="49"/>
      <c r="G240" s="49"/>
      <c r="H240" s="49"/>
      <c r="I240" s="49"/>
      <c r="J240" s="49"/>
      <c r="K240" s="49"/>
    </row>
    <row r="241" spans="1:11" x14ac:dyDescent="0.25">
      <c r="A241" s="37"/>
      <c r="B241" s="37"/>
      <c r="C241" s="37"/>
      <c r="D241" s="49"/>
      <c r="E241" s="49"/>
      <c r="F241" s="49"/>
      <c r="G241" s="49"/>
      <c r="H241" s="49"/>
      <c r="I241" s="49"/>
      <c r="J241" s="49"/>
      <c r="K241" s="49"/>
    </row>
    <row r="242" spans="1:11" x14ac:dyDescent="0.25">
      <c r="A242" s="37"/>
      <c r="B242" s="37"/>
      <c r="C242" s="37"/>
      <c r="D242" s="49"/>
      <c r="E242" s="49"/>
      <c r="F242" s="49"/>
      <c r="G242" s="49"/>
      <c r="H242" s="49"/>
      <c r="I242" s="49"/>
      <c r="J242" s="49"/>
      <c r="K242" s="49"/>
    </row>
    <row r="243" spans="1:11" x14ac:dyDescent="0.25">
      <c r="A243" s="37"/>
      <c r="B243" s="37"/>
      <c r="C243" s="37"/>
      <c r="D243" s="49"/>
      <c r="E243" s="49"/>
      <c r="F243" s="49"/>
      <c r="G243" s="49"/>
      <c r="H243" s="49"/>
      <c r="I243" s="49"/>
      <c r="J243" s="49"/>
      <c r="K243" s="49"/>
    </row>
    <row r="244" spans="1:11" x14ac:dyDescent="0.25">
      <c r="A244" s="37"/>
      <c r="B244" s="37"/>
      <c r="C244" s="37"/>
      <c r="D244" s="49"/>
      <c r="E244" s="49"/>
      <c r="F244" s="49"/>
      <c r="G244" s="49"/>
      <c r="H244" s="49"/>
      <c r="I244" s="49"/>
      <c r="J244" s="49"/>
      <c r="K244" s="49"/>
    </row>
    <row r="245" spans="1:11" x14ac:dyDescent="0.25">
      <c r="A245" s="37"/>
      <c r="B245" s="37"/>
      <c r="C245" s="37"/>
      <c r="D245" s="49"/>
      <c r="E245" s="49"/>
      <c r="F245" s="49"/>
      <c r="G245" s="49"/>
      <c r="H245" s="49"/>
      <c r="I245" s="49"/>
      <c r="J245" s="49"/>
      <c r="K245" s="49"/>
    </row>
    <row r="246" spans="1:11" x14ac:dyDescent="0.25">
      <c r="A246" s="37"/>
      <c r="B246" s="37"/>
      <c r="C246" s="37"/>
      <c r="D246" s="49"/>
      <c r="E246" s="49"/>
      <c r="F246" s="49"/>
      <c r="G246" s="49"/>
      <c r="H246" s="49"/>
      <c r="I246" s="49"/>
      <c r="J246" s="49"/>
      <c r="K246" s="49"/>
    </row>
    <row r="247" spans="1:11" x14ac:dyDescent="0.25">
      <c r="A247" s="37"/>
      <c r="B247" s="37"/>
      <c r="C247" s="37"/>
      <c r="D247" s="49"/>
      <c r="E247" s="49"/>
      <c r="F247" s="49"/>
      <c r="G247" s="49"/>
      <c r="H247" s="49"/>
      <c r="I247" s="49"/>
      <c r="J247" s="49"/>
      <c r="K247" s="49"/>
    </row>
    <row r="248" spans="1:11" x14ac:dyDescent="0.25">
      <c r="A248" s="37"/>
      <c r="B248" s="37"/>
      <c r="C248" s="37"/>
      <c r="D248" s="49"/>
      <c r="E248" s="49"/>
      <c r="F248" s="49"/>
      <c r="G248" s="49"/>
      <c r="H248" s="49"/>
      <c r="I248" s="49"/>
      <c r="J248" s="49"/>
      <c r="K248" s="49"/>
    </row>
    <row r="249" spans="1:11" x14ac:dyDescent="0.25">
      <c r="A249" s="37"/>
      <c r="B249" s="37"/>
      <c r="C249" s="37"/>
      <c r="D249" s="49"/>
      <c r="E249" s="49"/>
      <c r="F249" s="49"/>
      <c r="G249" s="49"/>
      <c r="H249" s="49"/>
      <c r="I249" s="49"/>
      <c r="J249" s="49"/>
      <c r="K249" s="49"/>
    </row>
    <row r="250" spans="1:11" x14ac:dyDescent="0.25">
      <c r="A250" s="37"/>
      <c r="B250" s="37"/>
      <c r="C250" s="37"/>
      <c r="D250" s="49"/>
      <c r="E250" s="49"/>
      <c r="F250" s="49"/>
      <c r="G250" s="49"/>
      <c r="H250" s="49"/>
      <c r="I250" s="49"/>
      <c r="J250" s="49"/>
      <c r="K250" s="49"/>
    </row>
    <row r="251" spans="1:11" x14ac:dyDescent="0.25">
      <c r="A251" s="37"/>
      <c r="B251" s="37"/>
      <c r="C251" s="37"/>
      <c r="D251" s="49"/>
      <c r="E251" s="49"/>
      <c r="F251" s="49"/>
      <c r="G251" s="49"/>
      <c r="H251" s="49"/>
      <c r="I251" s="49"/>
      <c r="J251" s="49"/>
      <c r="K251" s="49"/>
    </row>
    <row r="252" spans="1:11" x14ac:dyDescent="0.25">
      <c r="A252" s="37"/>
      <c r="B252" s="37"/>
      <c r="C252" s="37"/>
      <c r="D252" s="49"/>
      <c r="E252" s="49"/>
      <c r="F252" s="49"/>
      <c r="G252" s="49"/>
      <c r="H252" s="49"/>
      <c r="I252" s="49"/>
      <c r="J252" s="49"/>
      <c r="K252" s="49"/>
    </row>
    <row r="253" spans="1:11" x14ac:dyDescent="0.25">
      <c r="A253" s="37"/>
      <c r="B253" s="37"/>
      <c r="C253" s="37"/>
      <c r="D253" s="49"/>
      <c r="E253" s="49"/>
      <c r="F253" s="49"/>
      <c r="G253" s="49"/>
      <c r="H253" s="49"/>
      <c r="I253" s="49"/>
      <c r="J253" s="49"/>
      <c r="K253" s="49"/>
    </row>
    <row r="254" spans="1:11" x14ac:dyDescent="0.25">
      <c r="A254" s="37"/>
      <c r="B254" s="37"/>
      <c r="C254" s="37"/>
      <c r="D254" s="49"/>
      <c r="E254" s="49"/>
      <c r="F254" s="49"/>
      <c r="G254" s="49"/>
      <c r="H254" s="49"/>
      <c r="I254" s="49"/>
      <c r="J254" s="49"/>
      <c r="K254" s="49"/>
    </row>
    <row r="255" spans="1:11" x14ac:dyDescent="0.25">
      <c r="A255" s="37"/>
      <c r="B255" s="37"/>
      <c r="C255" s="37"/>
      <c r="D255" s="49"/>
      <c r="E255" s="49"/>
      <c r="F255" s="49"/>
      <c r="G255" s="49"/>
      <c r="H255" s="49"/>
      <c r="I255" s="49"/>
      <c r="J255" s="49"/>
      <c r="K255" s="49"/>
    </row>
    <row r="256" spans="1:11" x14ac:dyDescent="0.25">
      <c r="A256" s="37"/>
      <c r="B256" s="37"/>
      <c r="C256" s="37"/>
      <c r="D256" s="49"/>
      <c r="E256" s="49"/>
      <c r="F256" s="49"/>
      <c r="G256" s="49"/>
      <c r="H256" s="49"/>
      <c r="I256" s="49"/>
      <c r="J256" s="49"/>
      <c r="K256" s="49"/>
    </row>
    <row r="257" spans="1:11" x14ac:dyDescent="0.25">
      <c r="A257" s="37"/>
      <c r="B257" s="37"/>
      <c r="C257" s="37"/>
      <c r="D257" s="49"/>
      <c r="E257" s="49"/>
      <c r="F257" s="49"/>
      <c r="G257" s="49"/>
      <c r="H257" s="49"/>
      <c r="I257" s="49"/>
      <c r="J257" s="49"/>
      <c r="K257" s="49"/>
    </row>
    <row r="258" spans="1:11" x14ac:dyDescent="0.25">
      <c r="A258" s="37"/>
      <c r="B258" s="37"/>
      <c r="C258" s="37"/>
      <c r="D258" s="49"/>
      <c r="E258" s="49"/>
      <c r="F258" s="49"/>
      <c r="G258" s="49"/>
      <c r="H258" s="49"/>
      <c r="I258" s="49"/>
      <c r="J258" s="49"/>
      <c r="K258" s="49"/>
    </row>
    <row r="259" spans="1:11" x14ac:dyDescent="0.25">
      <c r="A259" s="37"/>
      <c r="B259" s="37"/>
      <c r="C259" s="37"/>
      <c r="D259" s="49"/>
      <c r="E259" s="49"/>
      <c r="F259" s="49"/>
      <c r="G259" s="49"/>
      <c r="H259" s="49"/>
      <c r="I259" s="49"/>
      <c r="J259" s="49"/>
      <c r="K259" s="49"/>
    </row>
    <row r="260" spans="1:11" x14ac:dyDescent="0.25">
      <c r="A260" s="37"/>
      <c r="B260" s="37"/>
      <c r="C260" s="37"/>
      <c r="D260" s="49"/>
      <c r="E260" s="49"/>
      <c r="F260" s="49"/>
      <c r="G260" s="49"/>
      <c r="H260" s="49"/>
      <c r="I260" s="49"/>
      <c r="J260" s="49"/>
      <c r="K260" s="49"/>
    </row>
    <row r="261" spans="1:11" x14ac:dyDescent="0.25">
      <c r="A261" s="37"/>
      <c r="B261" s="37"/>
      <c r="C261" s="37"/>
      <c r="D261" s="49"/>
      <c r="E261" s="49"/>
      <c r="F261" s="49"/>
      <c r="G261" s="49"/>
      <c r="H261" s="49"/>
      <c r="I261" s="49"/>
      <c r="J261" s="49"/>
      <c r="K261" s="49"/>
    </row>
    <row r="262" spans="1:11" x14ac:dyDescent="0.25">
      <c r="A262" s="37"/>
      <c r="B262" s="37"/>
      <c r="C262" s="37"/>
      <c r="D262" s="49"/>
      <c r="E262" s="49"/>
      <c r="F262" s="49"/>
      <c r="G262" s="49"/>
      <c r="H262" s="49"/>
      <c r="I262" s="49"/>
      <c r="J262" s="49"/>
      <c r="K262" s="49"/>
    </row>
    <row r="263" spans="1:11" x14ac:dyDescent="0.25">
      <c r="A263" s="37"/>
      <c r="B263" s="37"/>
      <c r="C263" s="37"/>
      <c r="D263" s="49"/>
      <c r="E263" s="49"/>
      <c r="F263" s="49"/>
      <c r="G263" s="49"/>
      <c r="H263" s="49"/>
      <c r="I263" s="49"/>
      <c r="J263" s="49"/>
      <c r="K263" s="49"/>
    </row>
    <row r="264" spans="1:11" x14ac:dyDescent="0.25">
      <c r="A264" s="37"/>
      <c r="B264" s="37"/>
      <c r="C264" s="37"/>
      <c r="D264" s="49"/>
      <c r="E264" s="49"/>
      <c r="F264" s="49"/>
      <c r="G264" s="49"/>
      <c r="H264" s="49"/>
      <c r="I264" s="49"/>
      <c r="J264" s="49"/>
      <c r="K264" s="49"/>
    </row>
    <row r="265" spans="1:11" x14ac:dyDescent="0.25">
      <c r="A265" s="37"/>
      <c r="B265" s="37"/>
      <c r="C265" s="37"/>
      <c r="D265" s="49"/>
      <c r="E265" s="49"/>
      <c r="F265" s="49"/>
      <c r="G265" s="49"/>
      <c r="H265" s="49"/>
      <c r="I265" s="49"/>
      <c r="J265" s="49"/>
      <c r="K265" s="49"/>
    </row>
    <row r="266" spans="1:11" x14ac:dyDescent="0.25">
      <c r="A266" s="37"/>
      <c r="B266" s="37"/>
      <c r="C266" s="37"/>
      <c r="D266" s="49"/>
      <c r="E266" s="49"/>
      <c r="F266" s="49"/>
      <c r="G266" s="49"/>
      <c r="H266" s="49"/>
      <c r="I266" s="49"/>
      <c r="J266" s="49"/>
      <c r="K266" s="49"/>
    </row>
    <row r="267" spans="1:11" x14ac:dyDescent="0.25">
      <c r="A267" s="37"/>
      <c r="B267" s="37"/>
      <c r="C267" s="37"/>
      <c r="D267" s="49"/>
      <c r="E267" s="49"/>
      <c r="F267" s="49"/>
      <c r="G267" s="49"/>
      <c r="H267" s="49"/>
      <c r="I267" s="49"/>
      <c r="J267" s="49"/>
      <c r="K267" s="49"/>
    </row>
    <row r="268" spans="1:11" x14ac:dyDescent="0.25">
      <c r="A268" s="37"/>
      <c r="B268" s="37"/>
      <c r="C268" s="37"/>
      <c r="D268" s="49"/>
      <c r="E268" s="49"/>
      <c r="F268" s="49"/>
      <c r="G268" s="49"/>
      <c r="H268" s="49"/>
      <c r="I268" s="49"/>
      <c r="J268" s="49"/>
      <c r="K268" s="49"/>
    </row>
    <row r="269" spans="1:11" x14ac:dyDescent="0.25">
      <c r="A269" s="37"/>
      <c r="B269" s="37"/>
      <c r="C269" s="37"/>
      <c r="D269" s="49"/>
      <c r="E269" s="49"/>
      <c r="F269" s="49"/>
      <c r="G269" s="49"/>
      <c r="H269" s="49"/>
      <c r="I269" s="49"/>
      <c r="J269" s="49"/>
      <c r="K269" s="49"/>
    </row>
    <row r="270" spans="1:11" x14ac:dyDescent="0.25">
      <c r="A270" s="37"/>
      <c r="B270" s="37"/>
      <c r="C270" s="37"/>
      <c r="D270" s="49"/>
      <c r="E270" s="49"/>
      <c r="F270" s="49"/>
      <c r="G270" s="49"/>
      <c r="H270" s="49"/>
      <c r="I270" s="49"/>
      <c r="J270" s="49"/>
      <c r="K270" s="49"/>
    </row>
    <row r="271" spans="1:11" x14ac:dyDescent="0.25">
      <c r="A271" s="37"/>
      <c r="B271" s="37"/>
      <c r="C271" s="37"/>
      <c r="D271" s="49"/>
      <c r="E271" s="49"/>
      <c r="F271" s="49"/>
      <c r="G271" s="49"/>
      <c r="H271" s="49"/>
      <c r="I271" s="49"/>
      <c r="J271" s="49"/>
      <c r="K271" s="49"/>
    </row>
    <row r="272" spans="1:11" x14ac:dyDescent="0.25">
      <c r="A272" s="37"/>
      <c r="B272" s="37"/>
      <c r="C272" s="37"/>
      <c r="D272" s="49"/>
      <c r="E272" s="49"/>
      <c r="F272" s="49"/>
      <c r="G272" s="49"/>
      <c r="H272" s="49"/>
      <c r="I272" s="49"/>
      <c r="J272" s="49"/>
      <c r="K272" s="49"/>
    </row>
    <row r="273" spans="1:11" x14ac:dyDescent="0.25">
      <c r="A273" s="37"/>
      <c r="B273" s="37"/>
      <c r="C273" s="37"/>
      <c r="D273" s="49"/>
      <c r="E273" s="49"/>
      <c r="F273" s="49"/>
      <c r="G273" s="49"/>
      <c r="H273" s="49"/>
      <c r="I273" s="49"/>
      <c r="J273" s="49"/>
      <c r="K273" s="49"/>
    </row>
    <row r="274" spans="1:11" x14ac:dyDescent="0.25">
      <c r="A274" s="37"/>
      <c r="B274" s="37"/>
      <c r="C274" s="37"/>
      <c r="D274" s="49"/>
      <c r="E274" s="49"/>
      <c r="F274" s="49"/>
      <c r="G274" s="49"/>
      <c r="H274" s="49"/>
      <c r="I274" s="49"/>
      <c r="J274" s="49"/>
      <c r="K274" s="49"/>
    </row>
    <row r="275" spans="1:11" x14ac:dyDescent="0.25">
      <c r="A275" s="37"/>
      <c r="B275" s="37"/>
      <c r="C275" s="37"/>
      <c r="D275" s="49"/>
      <c r="E275" s="49"/>
      <c r="F275" s="49"/>
      <c r="G275" s="49"/>
      <c r="H275" s="49"/>
      <c r="I275" s="49"/>
      <c r="J275" s="49"/>
      <c r="K275" s="49"/>
    </row>
    <row r="276" spans="1:11" x14ac:dyDescent="0.25">
      <c r="A276" s="37"/>
      <c r="B276" s="37"/>
      <c r="C276" s="37"/>
      <c r="D276" s="49"/>
      <c r="E276" s="49"/>
      <c r="F276" s="49"/>
      <c r="G276" s="49"/>
      <c r="H276" s="49"/>
      <c r="I276" s="49"/>
      <c r="J276" s="49"/>
      <c r="K276" s="49"/>
    </row>
    <row r="277" spans="1:11" x14ac:dyDescent="0.25">
      <c r="A277" s="37"/>
      <c r="B277" s="37"/>
      <c r="C277" s="37"/>
      <c r="D277" s="49"/>
      <c r="E277" s="49"/>
      <c r="F277" s="49"/>
      <c r="G277" s="49"/>
      <c r="H277" s="49"/>
      <c r="I277" s="49"/>
      <c r="J277" s="49"/>
      <c r="K277" s="49"/>
    </row>
    <row r="278" spans="1:11" x14ac:dyDescent="0.25">
      <c r="A278" s="37"/>
      <c r="B278" s="37"/>
      <c r="C278" s="37"/>
      <c r="D278" s="49"/>
      <c r="E278" s="49"/>
      <c r="F278" s="49"/>
      <c r="G278" s="49"/>
      <c r="H278" s="49"/>
      <c r="I278" s="49"/>
      <c r="J278" s="49"/>
      <c r="K278" s="49"/>
    </row>
    <row r="279" spans="1:11" x14ac:dyDescent="0.25">
      <c r="A279" s="37"/>
      <c r="B279" s="37"/>
      <c r="C279" s="37"/>
      <c r="D279" s="49"/>
      <c r="E279" s="49"/>
      <c r="F279" s="49"/>
      <c r="G279" s="49"/>
      <c r="H279" s="49"/>
      <c r="I279" s="49"/>
      <c r="J279" s="49"/>
      <c r="K279" s="49"/>
    </row>
    <row r="280" spans="1:11" x14ac:dyDescent="0.25">
      <c r="A280" s="37"/>
      <c r="B280" s="37"/>
      <c r="C280" s="37"/>
      <c r="D280" s="49"/>
      <c r="E280" s="49"/>
      <c r="F280" s="49"/>
      <c r="G280" s="49"/>
      <c r="H280" s="49"/>
      <c r="I280" s="49"/>
      <c r="J280" s="49"/>
      <c r="K280" s="49"/>
    </row>
    <row r="281" spans="1:11" x14ac:dyDescent="0.25">
      <c r="A281" s="37"/>
      <c r="B281" s="37"/>
      <c r="C281" s="37"/>
      <c r="D281" s="49"/>
      <c r="E281" s="49"/>
      <c r="F281" s="49"/>
      <c r="G281" s="49"/>
      <c r="H281" s="49"/>
      <c r="I281" s="49"/>
      <c r="J281" s="49"/>
      <c r="K281" s="49"/>
    </row>
    <row r="282" spans="1:11" x14ac:dyDescent="0.25">
      <c r="A282" s="37"/>
      <c r="B282" s="37"/>
      <c r="C282" s="37"/>
      <c r="D282" s="49"/>
      <c r="E282" s="49"/>
      <c r="F282" s="49"/>
      <c r="G282" s="49"/>
      <c r="H282" s="49"/>
      <c r="I282" s="49"/>
      <c r="J282" s="49"/>
      <c r="K282" s="49"/>
    </row>
    <row r="283" spans="1:11" x14ac:dyDescent="0.25">
      <c r="A283" s="37"/>
      <c r="B283" s="37"/>
      <c r="C283" s="37"/>
      <c r="D283" s="49"/>
      <c r="E283" s="49"/>
      <c r="F283" s="49"/>
      <c r="G283" s="49"/>
      <c r="H283" s="49"/>
      <c r="I283" s="49"/>
      <c r="J283" s="49"/>
      <c r="K283" s="49"/>
    </row>
    <row r="284" spans="1:11" x14ac:dyDescent="0.25">
      <c r="A284" s="37"/>
      <c r="B284" s="37"/>
      <c r="C284" s="37"/>
      <c r="D284" s="49"/>
      <c r="E284" s="49"/>
      <c r="F284" s="49"/>
      <c r="G284" s="49"/>
      <c r="H284" s="49"/>
      <c r="I284" s="49"/>
      <c r="J284" s="49"/>
      <c r="K284" s="49"/>
    </row>
    <row r="285" spans="1:11" x14ac:dyDescent="0.25">
      <c r="A285" s="37"/>
      <c r="B285" s="37"/>
      <c r="C285" s="37"/>
      <c r="D285" s="49"/>
      <c r="E285" s="49"/>
      <c r="F285" s="49"/>
      <c r="G285" s="49"/>
      <c r="H285" s="49"/>
      <c r="I285" s="49"/>
      <c r="J285" s="49"/>
      <c r="K285" s="49"/>
    </row>
    <row r="286" spans="1:11" x14ac:dyDescent="0.25">
      <c r="A286" s="37"/>
      <c r="B286" s="37"/>
      <c r="C286" s="37"/>
      <c r="D286" s="49"/>
      <c r="E286" s="49"/>
      <c r="F286" s="49"/>
      <c r="G286" s="49"/>
      <c r="H286" s="49"/>
      <c r="I286" s="49"/>
      <c r="J286" s="49"/>
      <c r="K286" s="49"/>
    </row>
    <row r="287" spans="1:11" x14ac:dyDescent="0.25">
      <c r="A287" s="37"/>
      <c r="B287" s="37"/>
      <c r="C287" s="37"/>
      <c r="D287" s="49"/>
      <c r="E287" s="49"/>
      <c r="F287" s="49"/>
      <c r="G287" s="49"/>
      <c r="H287" s="49"/>
      <c r="I287" s="49"/>
      <c r="J287" s="49"/>
      <c r="K287" s="49"/>
    </row>
    <row r="288" spans="1:11" x14ac:dyDescent="0.25">
      <c r="A288" s="37"/>
      <c r="B288" s="37"/>
      <c r="C288" s="37"/>
      <c r="D288" s="49"/>
      <c r="E288" s="49"/>
      <c r="F288" s="49"/>
      <c r="G288" s="49"/>
      <c r="H288" s="49"/>
      <c r="I288" s="49"/>
      <c r="J288" s="49"/>
      <c r="K288" s="49"/>
    </row>
    <row r="289" spans="1:11" x14ac:dyDescent="0.25">
      <c r="A289" s="37"/>
      <c r="B289" s="37"/>
      <c r="C289" s="37"/>
      <c r="D289" s="49"/>
      <c r="E289" s="49"/>
      <c r="F289" s="49"/>
      <c r="G289" s="49"/>
      <c r="H289" s="49"/>
      <c r="I289" s="49"/>
      <c r="J289" s="49"/>
      <c r="K289" s="49"/>
    </row>
    <row r="290" spans="1:11" x14ac:dyDescent="0.25">
      <c r="A290" s="37"/>
      <c r="B290" s="37"/>
      <c r="C290" s="37"/>
      <c r="D290" s="49"/>
      <c r="E290" s="49"/>
      <c r="F290" s="49"/>
      <c r="G290" s="49"/>
      <c r="H290" s="49"/>
      <c r="I290" s="49"/>
      <c r="J290" s="49"/>
      <c r="K290" s="49"/>
    </row>
    <row r="291" spans="1:11" x14ac:dyDescent="0.25">
      <c r="A291" s="37"/>
      <c r="B291" s="37"/>
      <c r="C291" s="37"/>
      <c r="D291" s="49"/>
      <c r="E291" s="49"/>
      <c r="F291" s="49"/>
      <c r="G291" s="49"/>
      <c r="H291" s="49"/>
      <c r="I291" s="49"/>
      <c r="J291" s="49"/>
      <c r="K291" s="49"/>
    </row>
    <row r="292" spans="1:11" x14ac:dyDescent="0.25">
      <c r="A292" s="37"/>
      <c r="B292" s="37"/>
      <c r="C292" s="37"/>
      <c r="D292" s="49"/>
      <c r="E292" s="49"/>
      <c r="F292" s="49"/>
      <c r="G292" s="49"/>
      <c r="H292" s="49"/>
      <c r="I292" s="49"/>
      <c r="J292" s="49"/>
      <c r="K292" s="49"/>
    </row>
    <row r="293" spans="1:11" x14ac:dyDescent="0.25">
      <c r="A293" s="37"/>
      <c r="B293" s="37"/>
      <c r="C293" s="37"/>
      <c r="D293" s="49"/>
      <c r="E293" s="49"/>
      <c r="F293" s="49"/>
      <c r="G293" s="49"/>
      <c r="H293" s="49"/>
      <c r="I293" s="49"/>
      <c r="J293" s="49"/>
      <c r="K293" s="49"/>
    </row>
    <row r="294" spans="1:11" x14ac:dyDescent="0.25">
      <c r="A294" s="37"/>
      <c r="B294" s="37"/>
      <c r="C294" s="37"/>
      <c r="D294" s="49"/>
      <c r="E294" s="49"/>
      <c r="F294" s="49"/>
      <c r="G294" s="49"/>
      <c r="H294" s="49"/>
      <c r="I294" s="49"/>
      <c r="J294" s="49"/>
      <c r="K294" s="49"/>
    </row>
    <row r="295" spans="1:11" x14ac:dyDescent="0.25">
      <c r="A295" s="37"/>
      <c r="B295" s="37"/>
      <c r="C295" s="37"/>
      <c r="D295" s="49"/>
      <c r="E295" s="49"/>
      <c r="F295" s="49"/>
      <c r="G295" s="49"/>
      <c r="H295" s="49"/>
      <c r="I295" s="49"/>
      <c r="J295" s="49"/>
      <c r="K295" s="49"/>
    </row>
    <row r="296" spans="1:11" x14ac:dyDescent="0.25">
      <c r="A296" s="37"/>
      <c r="B296" s="37"/>
      <c r="C296" s="37"/>
      <c r="D296" s="49"/>
      <c r="E296" s="49"/>
      <c r="F296" s="49"/>
      <c r="G296" s="49"/>
      <c r="H296" s="49"/>
      <c r="I296" s="49"/>
      <c r="J296" s="49"/>
      <c r="K296" s="49"/>
    </row>
    <row r="297" spans="1:11" x14ac:dyDescent="0.25">
      <c r="A297" s="37"/>
      <c r="B297" s="37"/>
      <c r="C297" s="37"/>
      <c r="D297" s="49"/>
      <c r="E297" s="49"/>
      <c r="F297" s="49"/>
      <c r="G297" s="49"/>
      <c r="H297" s="49"/>
      <c r="I297" s="49"/>
      <c r="J297" s="49"/>
      <c r="K297" s="49"/>
    </row>
    <row r="298" spans="1:11" x14ac:dyDescent="0.25">
      <c r="A298" s="37"/>
      <c r="B298" s="37"/>
      <c r="C298" s="37"/>
      <c r="D298" s="49"/>
      <c r="E298" s="49"/>
      <c r="F298" s="49"/>
      <c r="G298" s="49"/>
      <c r="H298" s="49"/>
      <c r="I298" s="49"/>
      <c r="J298" s="49"/>
      <c r="K298" s="49"/>
    </row>
    <row r="299" spans="1:11" x14ac:dyDescent="0.25">
      <c r="A299" s="37"/>
      <c r="B299" s="37"/>
      <c r="C299" s="37"/>
    </row>
    <row r="300" spans="1:11" x14ac:dyDescent="0.25">
      <c r="A300" s="37"/>
      <c r="B300" s="37"/>
      <c r="C300" s="37"/>
    </row>
    <row r="301" spans="1:11" x14ac:dyDescent="0.25">
      <c r="A301" s="37"/>
      <c r="B301" s="37"/>
    </row>
    <row r="302" spans="1:11" x14ac:dyDescent="0.25">
      <c r="B302" s="37"/>
    </row>
  </sheetData>
  <mergeCells count="35">
    <mergeCell ref="G60:K60"/>
    <mergeCell ref="D62:F62"/>
    <mergeCell ref="G62:K62"/>
    <mergeCell ref="D63:F63"/>
    <mergeCell ref="G63:K63"/>
    <mergeCell ref="A31:A35"/>
    <mergeCell ref="B31:B35"/>
    <mergeCell ref="C31:C35"/>
    <mergeCell ref="D31:D35"/>
    <mergeCell ref="E31:K31"/>
    <mergeCell ref="E32:K32"/>
    <mergeCell ref="E33:E35"/>
    <mergeCell ref="F33:F35"/>
    <mergeCell ref="G33:G35"/>
    <mergeCell ref="D22:K22"/>
    <mergeCell ref="D30:K30"/>
    <mergeCell ref="H33:H35"/>
    <mergeCell ref="I33:I35"/>
    <mergeCell ref="J33:K33"/>
    <mergeCell ref="J34:J35"/>
    <mergeCell ref="I6:I8"/>
    <mergeCell ref="A2:K2"/>
    <mergeCell ref="A3:K3"/>
    <mergeCell ref="A4:A8"/>
    <mergeCell ref="B4:B8"/>
    <mergeCell ref="C4:C8"/>
    <mergeCell ref="D4:D8"/>
    <mergeCell ref="E4:K4"/>
    <mergeCell ref="E5:K5"/>
    <mergeCell ref="E6:E8"/>
    <mergeCell ref="J6:K6"/>
    <mergeCell ref="J7:J8"/>
    <mergeCell ref="F6:F8"/>
    <mergeCell ref="G6:G8"/>
    <mergeCell ref="H6:H8"/>
  </mergeCells>
  <pageMargins left="0.31496062992125984" right="0.19685039370078741" top="0.23622047244094491" bottom="0.15748031496062992" header="0.15748031496062992" footer="0.15748031496062992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D16" sqref="D16"/>
    </sheetView>
  </sheetViews>
  <sheetFormatPr defaultRowHeight="15" x14ac:dyDescent="0.25"/>
  <cols>
    <col min="1" max="1" width="29.140625" customWidth="1"/>
    <col min="2" max="2" width="19.140625" customWidth="1"/>
    <col min="3" max="3" width="17.42578125" customWidth="1"/>
    <col min="4" max="4" width="13.140625" customWidth="1"/>
    <col min="5" max="5" width="15.85546875" customWidth="1"/>
    <col min="6" max="6" width="12.42578125" customWidth="1"/>
    <col min="7" max="7" width="15" customWidth="1"/>
    <col min="8" max="8" width="13.5703125" customWidth="1"/>
    <col min="9" max="9" width="13" customWidth="1"/>
    <col min="10" max="10" width="11.42578125" customWidth="1"/>
    <col min="11" max="11" width="11.28515625" customWidth="1"/>
    <col min="12" max="12" width="13.5703125" customWidth="1"/>
  </cols>
  <sheetData>
    <row r="1" spans="1:12" x14ac:dyDescent="0.25">
      <c r="L1" t="s">
        <v>116</v>
      </c>
    </row>
    <row r="2" spans="1:12" ht="18.75" x14ac:dyDescent="0.25">
      <c r="A2" s="353" t="s">
        <v>94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12" x14ac:dyDescent="0.25">
      <c r="A3" s="355" t="s">
        <v>95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</row>
    <row r="4" spans="1:12" ht="30" customHeight="1" x14ac:dyDescent="0.25">
      <c r="A4" s="355" t="s">
        <v>318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</row>
    <row r="5" spans="1:12" ht="15.75" x14ac:dyDescent="0.25">
      <c r="A5" s="58"/>
    </row>
    <row r="6" spans="1:12" ht="15.75" x14ac:dyDescent="0.25">
      <c r="A6" s="58"/>
    </row>
    <row r="7" spans="1:12" ht="25.5" customHeight="1" x14ac:dyDescent="0.25">
      <c r="A7" s="351" t="s">
        <v>31</v>
      </c>
      <c r="B7" s="351" t="s">
        <v>96</v>
      </c>
      <c r="C7" s="351" t="s">
        <v>97</v>
      </c>
      <c r="D7" s="351" t="s">
        <v>98</v>
      </c>
      <c r="E7" s="351"/>
      <c r="F7" s="351"/>
      <c r="G7" s="351"/>
      <c r="H7" s="351"/>
      <c r="I7" s="351"/>
      <c r="J7" s="351"/>
      <c r="K7" s="351"/>
      <c r="L7" s="351"/>
    </row>
    <row r="8" spans="1:12" x14ac:dyDescent="0.25">
      <c r="A8" s="351"/>
      <c r="B8" s="351"/>
      <c r="C8" s="351"/>
      <c r="D8" s="351" t="s">
        <v>99</v>
      </c>
      <c r="E8" s="351"/>
      <c r="F8" s="351"/>
      <c r="G8" s="351" t="s">
        <v>83</v>
      </c>
      <c r="H8" s="351"/>
      <c r="I8" s="351"/>
      <c r="J8" s="351"/>
      <c r="K8" s="351"/>
      <c r="L8" s="351"/>
    </row>
    <row r="9" spans="1:12" ht="102" customHeight="1" x14ac:dyDescent="0.25">
      <c r="A9" s="351"/>
      <c r="B9" s="351"/>
      <c r="C9" s="351"/>
      <c r="D9" s="351"/>
      <c r="E9" s="351"/>
      <c r="F9" s="351"/>
      <c r="G9" s="350" t="s">
        <v>100</v>
      </c>
      <c r="H9" s="350"/>
      <c r="I9" s="350"/>
      <c r="J9" s="350" t="s">
        <v>101</v>
      </c>
      <c r="K9" s="350"/>
      <c r="L9" s="350"/>
    </row>
    <row r="10" spans="1:12" ht="24.75" customHeight="1" x14ac:dyDescent="0.25">
      <c r="A10" s="351"/>
      <c r="B10" s="351"/>
      <c r="C10" s="351"/>
      <c r="D10" s="351" t="s">
        <v>320</v>
      </c>
      <c r="E10" s="59" t="s">
        <v>321</v>
      </c>
      <c r="F10" s="59" t="s">
        <v>322</v>
      </c>
      <c r="G10" s="351" t="s">
        <v>323</v>
      </c>
      <c r="H10" s="59" t="s">
        <v>324</v>
      </c>
      <c r="I10" s="59" t="s">
        <v>322</v>
      </c>
      <c r="J10" s="351" t="s">
        <v>320</v>
      </c>
      <c r="K10" s="59" t="s">
        <v>324</v>
      </c>
      <c r="L10" s="59" t="s">
        <v>325</v>
      </c>
    </row>
    <row r="11" spans="1:12" ht="38.25" x14ac:dyDescent="0.25">
      <c r="A11" s="351"/>
      <c r="B11" s="351"/>
      <c r="C11" s="351"/>
      <c r="D11" s="351"/>
      <c r="E11" s="59" t="s">
        <v>102</v>
      </c>
      <c r="F11" s="59" t="s">
        <v>103</v>
      </c>
      <c r="G11" s="351"/>
      <c r="H11" s="59" t="s">
        <v>102</v>
      </c>
      <c r="I11" s="59" t="s">
        <v>103</v>
      </c>
      <c r="J11" s="351"/>
      <c r="K11" s="59" t="s">
        <v>102</v>
      </c>
      <c r="L11" s="59" t="s">
        <v>102</v>
      </c>
    </row>
    <row r="12" spans="1:12" x14ac:dyDescent="0.25">
      <c r="A12" s="60">
        <v>1</v>
      </c>
      <c r="B12" s="60">
        <v>2</v>
      </c>
      <c r="C12" s="60">
        <v>3</v>
      </c>
      <c r="D12" s="60">
        <v>4</v>
      </c>
      <c r="E12" s="60">
        <v>5</v>
      </c>
      <c r="F12" s="60">
        <v>6</v>
      </c>
      <c r="G12" s="60">
        <v>7</v>
      </c>
      <c r="H12" s="60">
        <v>8</v>
      </c>
      <c r="I12" s="60">
        <v>9</v>
      </c>
      <c r="J12" s="60">
        <v>10</v>
      </c>
      <c r="K12" s="60">
        <v>11</v>
      </c>
      <c r="L12" s="60">
        <v>12</v>
      </c>
    </row>
    <row r="13" spans="1:12" ht="25.5" x14ac:dyDescent="0.25">
      <c r="A13" s="59" t="s">
        <v>104</v>
      </c>
      <c r="B13" s="59">
        <v>1</v>
      </c>
      <c r="C13" s="60" t="s">
        <v>5</v>
      </c>
      <c r="D13" s="204">
        <f>'Таблица 2'!D45</f>
        <v>9714345.4899999984</v>
      </c>
      <c r="E13" s="195"/>
      <c r="F13" s="195"/>
      <c r="G13" s="195">
        <v>0</v>
      </c>
      <c r="H13" s="195">
        <v>0</v>
      </c>
      <c r="I13" s="195">
        <v>0</v>
      </c>
      <c r="J13" s="204">
        <f>D13</f>
        <v>9714345.4899999984</v>
      </c>
      <c r="K13" s="195">
        <f>E13</f>
        <v>0</v>
      </c>
      <c r="L13" s="195">
        <f>F13</f>
        <v>0</v>
      </c>
    </row>
    <row r="14" spans="1:12" ht="20.25" customHeight="1" x14ac:dyDescent="0.25">
      <c r="A14" s="61" t="s">
        <v>83</v>
      </c>
      <c r="B14" s="351">
        <v>1001</v>
      </c>
      <c r="C14" s="357" t="s">
        <v>5</v>
      </c>
      <c r="D14" s="352">
        <v>2173196.56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  <c r="J14" s="352">
        <f>D14</f>
        <v>2173196.56</v>
      </c>
      <c r="K14" s="351">
        <v>0</v>
      </c>
      <c r="L14" s="351">
        <v>0</v>
      </c>
    </row>
    <row r="15" spans="1:12" ht="38.25" x14ac:dyDescent="0.25">
      <c r="A15" s="61" t="s">
        <v>105</v>
      </c>
      <c r="B15" s="351"/>
      <c r="C15" s="357"/>
      <c r="D15" s="352"/>
      <c r="E15" s="351"/>
      <c r="F15" s="351"/>
      <c r="G15" s="351"/>
      <c r="H15" s="351"/>
      <c r="I15" s="351"/>
      <c r="J15" s="351"/>
      <c r="K15" s="351"/>
      <c r="L15" s="351"/>
    </row>
    <row r="16" spans="1:12" ht="33.75" customHeight="1" x14ac:dyDescent="0.25">
      <c r="A16" s="61" t="s">
        <v>230</v>
      </c>
      <c r="B16" s="59">
        <v>2001</v>
      </c>
      <c r="C16" s="59" t="s">
        <v>326</v>
      </c>
      <c r="D16" s="204">
        <f>D13-D14</f>
        <v>7541148.9299999978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204">
        <f>D16</f>
        <v>7541148.9299999978</v>
      </c>
      <c r="K16" s="59">
        <f>E16</f>
        <v>0</v>
      </c>
      <c r="L16" s="59">
        <f>F16</f>
        <v>0</v>
      </c>
    </row>
    <row r="17" spans="1:12" x14ac:dyDescent="0.25">
      <c r="A17" s="59"/>
      <c r="B17" s="59"/>
      <c r="C17" s="59" t="s">
        <v>327</v>
      </c>
      <c r="D17" s="60" t="s">
        <v>5</v>
      </c>
      <c r="E17" s="204">
        <v>7788413.3700000001</v>
      </c>
      <c r="F17" s="59">
        <v>0</v>
      </c>
      <c r="G17" s="60" t="s">
        <v>5</v>
      </c>
      <c r="H17" s="59">
        <v>0</v>
      </c>
      <c r="I17" s="59">
        <v>0</v>
      </c>
      <c r="J17" s="60" t="s">
        <v>5</v>
      </c>
      <c r="K17" s="204">
        <f>E17</f>
        <v>7788413.3700000001</v>
      </c>
      <c r="L17" s="59">
        <v>0</v>
      </c>
    </row>
    <row r="18" spans="1:12" x14ac:dyDescent="0.25">
      <c r="A18" s="59"/>
      <c r="B18" s="59"/>
      <c r="C18" s="59" t="s">
        <v>328</v>
      </c>
      <c r="D18" s="60" t="s">
        <v>5</v>
      </c>
      <c r="E18" s="60" t="s">
        <v>5</v>
      </c>
      <c r="F18" s="204">
        <v>7868465.3700000001</v>
      </c>
      <c r="G18" s="60" t="s">
        <v>5</v>
      </c>
      <c r="H18" s="60" t="s">
        <v>5</v>
      </c>
      <c r="I18" s="59">
        <v>0</v>
      </c>
      <c r="J18" s="60" t="s">
        <v>5</v>
      </c>
      <c r="K18" s="60" t="s">
        <v>5</v>
      </c>
      <c r="L18" s="204">
        <f>F18</f>
        <v>7868465.3700000001</v>
      </c>
    </row>
  </sheetData>
  <mergeCells count="25">
    <mergeCell ref="A2:L2"/>
    <mergeCell ref="A3:L3"/>
    <mergeCell ref="A4:L4"/>
    <mergeCell ref="J10:J11"/>
    <mergeCell ref="B14:B15"/>
    <mergeCell ref="C14:C15"/>
    <mergeCell ref="D14:D15"/>
    <mergeCell ref="E14:E15"/>
    <mergeCell ref="A7:A11"/>
    <mergeCell ref="B7:B11"/>
    <mergeCell ref="C7:C11"/>
    <mergeCell ref="D7:L7"/>
    <mergeCell ref="D8:F9"/>
    <mergeCell ref="K14:K15"/>
    <mergeCell ref="L14:L15"/>
    <mergeCell ref="G8:L8"/>
    <mergeCell ref="G9:I9"/>
    <mergeCell ref="J9:L9"/>
    <mergeCell ref="D10:D11"/>
    <mergeCell ref="G10:G11"/>
    <mergeCell ref="F14:F15"/>
    <mergeCell ref="G14:G15"/>
    <mergeCell ref="H14:H15"/>
    <mergeCell ref="I14:I15"/>
    <mergeCell ref="J14:J15"/>
  </mergeCells>
  <hyperlinks>
    <hyperlink ref="G9" r:id="rId1" display="consultantplus://offline/ref=C7431347B90E72ABB07B8E11B8F048FFD72368547ACB9041A572E52344RCsCK"/>
    <hyperlink ref="J9" r:id="rId2" display="consultantplus://offline/ref=C7431347B90E72ABB07B8E11B8F048FFD7226D557DCD9041A572E52344RCsCK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34" sqref="C34"/>
    </sheetView>
  </sheetViews>
  <sheetFormatPr defaultRowHeight="15" x14ac:dyDescent="0.25"/>
  <cols>
    <col min="1" max="1" width="26.5703125" customWidth="1"/>
    <col min="2" max="2" width="10.140625" customWidth="1"/>
    <col min="3" max="3" width="41.140625" customWidth="1"/>
  </cols>
  <sheetData>
    <row r="1" spans="1:3" x14ac:dyDescent="0.25">
      <c r="A1" s="358" t="s">
        <v>106</v>
      </c>
      <c r="B1" s="356"/>
      <c r="C1" s="356"/>
    </row>
    <row r="2" spans="1:3" ht="6" customHeight="1" x14ac:dyDescent="0.25">
      <c r="A2" s="56"/>
    </row>
    <row r="3" spans="1:3" x14ac:dyDescent="0.25">
      <c r="A3" s="355" t="s">
        <v>107</v>
      </c>
      <c r="B3" s="328"/>
      <c r="C3" s="328"/>
    </row>
    <row r="4" spans="1:3" x14ac:dyDescent="0.25">
      <c r="A4" s="355" t="s">
        <v>108</v>
      </c>
      <c r="B4" s="328"/>
      <c r="C4" s="328"/>
    </row>
    <row r="5" spans="1:3" ht="30.75" customHeight="1" x14ac:dyDescent="0.25">
      <c r="A5" s="355" t="s">
        <v>109</v>
      </c>
      <c r="B5" s="328"/>
      <c r="C5" s="328"/>
    </row>
    <row r="6" spans="1:3" x14ac:dyDescent="0.25">
      <c r="A6" s="355" t="s">
        <v>110</v>
      </c>
      <c r="B6" s="328"/>
      <c r="C6" s="328"/>
    </row>
    <row r="7" spans="1:3" x14ac:dyDescent="0.25">
      <c r="A7" s="57"/>
    </row>
    <row r="8" spans="1:3" ht="42.75" customHeight="1" x14ac:dyDescent="0.25">
      <c r="A8" s="62" t="s">
        <v>31</v>
      </c>
      <c r="B8" s="62" t="s">
        <v>96</v>
      </c>
      <c r="C8" s="62" t="s">
        <v>111</v>
      </c>
    </row>
    <row r="9" spans="1:3" x14ac:dyDescent="0.25">
      <c r="A9" s="59">
        <v>1</v>
      </c>
      <c r="B9" s="59">
        <v>2</v>
      </c>
      <c r="C9" s="59">
        <v>3</v>
      </c>
    </row>
    <row r="10" spans="1:3" ht="31.5" x14ac:dyDescent="0.25">
      <c r="A10" s="63" t="s">
        <v>112</v>
      </c>
      <c r="B10" s="62">
        <v>10</v>
      </c>
      <c r="C10" s="59"/>
    </row>
    <row r="11" spans="1:3" ht="31.5" x14ac:dyDescent="0.25">
      <c r="A11" s="63" t="s">
        <v>113</v>
      </c>
      <c r="B11" s="62">
        <v>20</v>
      </c>
      <c r="C11" s="59"/>
    </row>
    <row r="12" spans="1:3" ht="15.75" x14ac:dyDescent="0.25">
      <c r="A12" s="63" t="s">
        <v>114</v>
      </c>
      <c r="B12" s="62">
        <v>30</v>
      </c>
      <c r="C12" s="59"/>
    </row>
    <row r="13" spans="1:3" ht="15.75" x14ac:dyDescent="0.25">
      <c r="A13" s="63" t="s">
        <v>115</v>
      </c>
      <c r="B13" s="62">
        <v>40</v>
      </c>
      <c r="C13" s="59"/>
    </row>
    <row r="14" spans="1:3" x14ac:dyDescent="0.25">
      <c r="A14" s="57"/>
    </row>
  </sheetData>
  <mergeCells count="5">
    <mergeCell ref="A1:C1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E17" sqref="E17"/>
    </sheetView>
  </sheetViews>
  <sheetFormatPr defaultRowHeight="15" x14ac:dyDescent="0.25"/>
  <cols>
    <col min="1" max="1" width="49.140625" customWidth="1"/>
    <col min="2" max="2" width="13.140625" customWidth="1"/>
    <col min="3" max="3" width="27.5703125" customWidth="1"/>
  </cols>
  <sheetData>
    <row r="1" spans="1:3" x14ac:dyDescent="0.25">
      <c r="A1" s="358" t="s">
        <v>117</v>
      </c>
      <c r="B1" s="356"/>
      <c r="C1" s="356"/>
    </row>
    <row r="2" spans="1:3" x14ac:dyDescent="0.25">
      <c r="A2" s="57"/>
    </row>
    <row r="3" spans="1:3" x14ac:dyDescent="0.25">
      <c r="A3" s="355" t="s">
        <v>118</v>
      </c>
      <c r="B3" s="356"/>
      <c r="C3" s="356"/>
    </row>
    <row r="4" spans="1:3" x14ac:dyDescent="0.25">
      <c r="A4" s="57"/>
    </row>
    <row r="5" spans="1:3" ht="29.25" customHeight="1" x14ac:dyDescent="0.25">
      <c r="A5" s="62" t="s">
        <v>31</v>
      </c>
      <c r="B5" s="62" t="s">
        <v>96</v>
      </c>
      <c r="C5" s="62" t="s">
        <v>119</v>
      </c>
    </row>
    <row r="6" spans="1:3" x14ac:dyDescent="0.25">
      <c r="A6" s="59">
        <v>1</v>
      </c>
      <c r="B6" s="59">
        <v>2</v>
      </c>
      <c r="C6" s="59">
        <v>3</v>
      </c>
    </row>
    <row r="7" spans="1:3" ht="36" customHeight="1" x14ac:dyDescent="0.25">
      <c r="A7" s="69" t="s">
        <v>120</v>
      </c>
      <c r="B7" s="62">
        <v>10</v>
      </c>
      <c r="C7" s="62"/>
    </row>
    <row r="8" spans="1:3" ht="63" x14ac:dyDescent="0.25">
      <c r="A8" s="69" t="s">
        <v>121</v>
      </c>
      <c r="B8" s="62">
        <v>20</v>
      </c>
      <c r="C8" s="62"/>
    </row>
    <row r="9" spans="1:3" ht="44.25" customHeight="1" x14ac:dyDescent="0.25">
      <c r="A9" s="69" t="s">
        <v>122</v>
      </c>
      <c r="B9" s="62">
        <v>30</v>
      </c>
      <c r="C9" s="62" t="s">
        <v>5</v>
      </c>
    </row>
    <row r="10" spans="1:3" x14ac:dyDescent="0.25">
      <c r="A10" s="57"/>
    </row>
    <row r="11" spans="1:3" ht="15.75" x14ac:dyDescent="0.25">
      <c r="A11" s="65"/>
    </row>
    <row r="12" spans="1:3" ht="16.5" x14ac:dyDescent="0.25">
      <c r="A12" s="66" t="s">
        <v>229</v>
      </c>
      <c r="B12" t="s">
        <v>126</v>
      </c>
    </row>
    <row r="13" spans="1:3" ht="15.75" x14ac:dyDescent="0.25">
      <c r="A13" s="70" t="s">
        <v>124</v>
      </c>
      <c r="B13" s="308" t="s">
        <v>46</v>
      </c>
      <c r="C13" s="308"/>
    </row>
    <row r="14" spans="1:3" ht="16.5" x14ac:dyDescent="0.25">
      <c r="A14" s="67"/>
      <c r="B14" s="73"/>
      <c r="C14" s="73"/>
    </row>
    <row r="15" spans="1:3" ht="16.5" x14ac:dyDescent="0.25">
      <c r="A15" s="67"/>
      <c r="B15" s="73"/>
      <c r="C15" s="73"/>
    </row>
    <row r="16" spans="1:3" ht="16.5" x14ac:dyDescent="0.25">
      <c r="A16" s="67"/>
      <c r="B16" s="73"/>
      <c r="C16" s="73"/>
    </row>
    <row r="17" spans="1:3" ht="16.5" x14ac:dyDescent="0.25">
      <c r="A17" s="67" t="s">
        <v>125</v>
      </c>
      <c r="B17" t="s">
        <v>126</v>
      </c>
    </row>
    <row r="18" spans="1:3" ht="15.75" x14ac:dyDescent="0.25">
      <c r="A18" s="70" t="s">
        <v>124</v>
      </c>
      <c r="B18" s="308" t="s">
        <v>46</v>
      </c>
      <c r="C18" s="308"/>
    </row>
    <row r="19" spans="1:3" ht="15.75" x14ac:dyDescent="0.25">
      <c r="A19" s="66"/>
      <c r="B19" s="73"/>
      <c r="C19" s="73"/>
    </row>
    <row r="20" spans="1:3" ht="16.5" x14ac:dyDescent="0.25">
      <c r="A20" s="67" t="s">
        <v>123</v>
      </c>
      <c r="B20" s="73"/>
      <c r="C20" s="73"/>
    </row>
    <row r="21" spans="1:3" ht="16.5" x14ac:dyDescent="0.25">
      <c r="A21" s="67" t="s">
        <v>128</v>
      </c>
      <c r="B21" t="s">
        <v>126</v>
      </c>
    </row>
    <row r="22" spans="1:3" ht="15.75" x14ac:dyDescent="0.25">
      <c r="A22" s="70" t="s">
        <v>127</v>
      </c>
      <c r="B22" s="308" t="s">
        <v>46</v>
      </c>
      <c r="C22" s="308"/>
    </row>
    <row r="23" spans="1:3" ht="15.75" x14ac:dyDescent="0.25">
      <c r="A23" s="66" t="s">
        <v>129</v>
      </c>
    </row>
  </sheetData>
  <mergeCells count="5">
    <mergeCell ref="A1:C1"/>
    <mergeCell ref="A3:C3"/>
    <mergeCell ref="B13:C13"/>
    <mergeCell ref="B18:C18"/>
    <mergeCell ref="B22:C22"/>
  </mergeCells>
  <hyperlinks>
    <hyperlink ref="A8" r:id="rId1" display="consultantplus://offline/ref=C7431347B90E72ABB07B8E11B8F048FFD7236A577DCD9041A572E52344RCsCK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17" sqref="N17"/>
    </sheetView>
  </sheetViews>
  <sheetFormatPr defaultRowHeight="15" x14ac:dyDescent="0.25"/>
  <cols>
    <col min="2" max="2" width="13" customWidth="1"/>
    <col min="3" max="3" width="12.7109375" customWidth="1"/>
    <col min="4" max="4" width="13.42578125" customWidth="1"/>
    <col min="5" max="5" width="12" customWidth="1"/>
    <col min="6" max="6" width="13.42578125" customWidth="1"/>
    <col min="7" max="7" width="12.7109375" customWidth="1"/>
    <col min="8" max="8" width="14" customWidth="1"/>
    <col min="9" max="9" width="14.85546875" customWidth="1"/>
    <col min="10" max="10" width="18.28515625" customWidth="1"/>
  </cols>
  <sheetData>
    <row r="1" spans="1:10" ht="21.75" customHeight="1" x14ac:dyDescent="0.25">
      <c r="A1" s="355" t="s">
        <v>130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8" customHeight="1" x14ac:dyDescent="0.25">
      <c r="A2" s="71" t="s">
        <v>70</v>
      </c>
      <c r="B2" s="361" t="s">
        <v>131</v>
      </c>
      <c r="C2" s="356"/>
      <c r="D2" s="356"/>
      <c r="E2" s="356"/>
      <c r="F2" s="356"/>
      <c r="G2" s="356"/>
      <c r="H2" s="356"/>
      <c r="I2" s="356"/>
      <c r="J2" s="356"/>
    </row>
    <row r="3" spans="1:10" ht="21" customHeight="1" x14ac:dyDescent="0.25">
      <c r="A3" s="362" t="s">
        <v>337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10" ht="31.5" customHeight="1" x14ac:dyDescent="0.25">
      <c r="A4" s="363" t="s">
        <v>338</v>
      </c>
      <c r="B4" s="356"/>
      <c r="C4" s="356"/>
      <c r="D4" s="356"/>
      <c r="E4" s="356"/>
      <c r="F4" s="356"/>
      <c r="G4" s="356"/>
      <c r="H4" s="356"/>
      <c r="I4" s="356"/>
      <c r="J4" s="356"/>
    </row>
    <row r="5" spans="1:10" ht="25.5" customHeight="1" x14ac:dyDescent="0.25">
      <c r="A5" s="71" t="s">
        <v>71</v>
      </c>
      <c r="B5" s="361" t="s">
        <v>132</v>
      </c>
      <c r="C5" s="356"/>
      <c r="D5" s="356"/>
      <c r="E5" s="356"/>
      <c r="F5" s="356"/>
      <c r="G5" s="356"/>
      <c r="H5" s="356"/>
      <c r="I5" s="356"/>
      <c r="J5" s="356"/>
    </row>
    <row r="6" spans="1:10" x14ac:dyDescent="0.25">
      <c r="A6" s="57"/>
    </row>
    <row r="7" spans="1:10" ht="25.5" customHeight="1" x14ac:dyDescent="0.25">
      <c r="A7" s="351" t="s">
        <v>0</v>
      </c>
      <c r="B7" s="351" t="s">
        <v>133</v>
      </c>
      <c r="C7" s="351" t="s">
        <v>134</v>
      </c>
      <c r="D7" s="351" t="s">
        <v>135</v>
      </c>
      <c r="E7" s="351"/>
      <c r="F7" s="351"/>
      <c r="G7" s="351"/>
      <c r="H7" s="351" t="s">
        <v>136</v>
      </c>
      <c r="I7" s="351" t="s">
        <v>137</v>
      </c>
      <c r="J7" s="351" t="s">
        <v>138</v>
      </c>
    </row>
    <row r="8" spans="1:10" x14ac:dyDescent="0.25">
      <c r="A8" s="351"/>
      <c r="B8" s="351"/>
      <c r="C8" s="351"/>
      <c r="D8" s="351" t="s">
        <v>139</v>
      </c>
      <c r="E8" s="351" t="s">
        <v>83</v>
      </c>
      <c r="F8" s="351"/>
      <c r="G8" s="351"/>
      <c r="H8" s="351"/>
      <c r="I8" s="351"/>
      <c r="J8" s="351"/>
    </row>
    <row r="9" spans="1:10" ht="38.25" x14ac:dyDescent="0.25">
      <c r="A9" s="351"/>
      <c r="B9" s="351"/>
      <c r="C9" s="351"/>
      <c r="D9" s="351"/>
      <c r="E9" s="199" t="s">
        <v>140</v>
      </c>
      <c r="F9" s="199" t="s">
        <v>141</v>
      </c>
      <c r="G9" s="199" t="s">
        <v>142</v>
      </c>
      <c r="H9" s="351"/>
      <c r="I9" s="351"/>
      <c r="J9" s="351"/>
    </row>
    <row r="10" spans="1:10" x14ac:dyDescent="0.25">
      <c r="A10" s="199">
        <v>1</v>
      </c>
      <c r="B10" s="199">
        <v>2</v>
      </c>
      <c r="C10" s="199">
        <v>3</v>
      </c>
      <c r="D10" s="199">
        <v>4</v>
      </c>
      <c r="E10" s="199">
        <v>5</v>
      </c>
      <c r="F10" s="199">
        <v>6</v>
      </c>
      <c r="G10" s="199">
        <v>7</v>
      </c>
      <c r="H10" s="199">
        <v>8</v>
      </c>
      <c r="I10" s="199">
        <v>9</v>
      </c>
      <c r="J10" s="199">
        <v>10</v>
      </c>
    </row>
    <row r="11" spans="1:10" x14ac:dyDescent="0.25">
      <c r="A11" s="199">
        <v>1</v>
      </c>
      <c r="B11" s="205" t="s">
        <v>329</v>
      </c>
      <c r="C11" s="210">
        <v>4.5</v>
      </c>
      <c r="D11" s="204">
        <f>SUM(E11:G11)</f>
        <v>11151.25</v>
      </c>
      <c r="E11" s="206">
        <v>9500</v>
      </c>
      <c r="F11" s="199">
        <f>E11*0.04</f>
        <v>380</v>
      </c>
      <c r="G11" s="199">
        <v>1271.25</v>
      </c>
      <c r="H11" s="199"/>
      <c r="I11" s="199"/>
      <c r="J11" s="204">
        <f>C11*D11*12</f>
        <v>602167.5</v>
      </c>
    </row>
    <row r="12" spans="1:10" ht="22.5" x14ac:dyDescent="0.25">
      <c r="A12" s="199">
        <v>2</v>
      </c>
      <c r="B12" s="205" t="s">
        <v>330</v>
      </c>
      <c r="C12" s="210">
        <v>1.5</v>
      </c>
      <c r="D12" s="204">
        <f t="shared" ref="D12:D18" si="0">SUM(E12:G12)</f>
        <v>11151.25</v>
      </c>
      <c r="E12" s="206">
        <v>9500</v>
      </c>
      <c r="F12" s="199">
        <f>E12*0.04</f>
        <v>380</v>
      </c>
      <c r="G12" s="199">
        <v>1271.25</v>
      </c>
      <c r="H12" s="199"/>
      <c r="I12" s="199"/>
      <c r="J12" s="204">
        <f t="shared" ref="J12:J18" si="1">C12*D12*12</f>
        <v>200722.5</v>
      </c>
    </row>
    <row r="13" spans="1:10" x14ac:dyDescent="0.25">
      <c r="A13" s="199">
        <v>3</v>
      </c>
      <c r="B13" s="205" t="s">
        <v>331</v>
      </c>
      <c r="C13" s="210">
        <v>1</v>
      </c>
      <c r="D13" s="204">
        <f t="shared" si="0"/>
        <v>11151.25</v>
      </c>
      <c r="E13" s="206">
        <v>9500</v>
      </c>
      <c r="F13" s="199">
        <f>E13*0.04</f>
        <v>380</v>
      </c>
      <c r="G13" s="199">
        <v>1271.25</v>
      </c>
      <c r="H13" s="199"/>
      <c r="I13" s="199"/>
      <c r="J13" s="204">
        <f t="shared" si="1"/>
        <v>133815</v>
      </c>
    </row>
    <row r="14" spans="1:10" x14ac:dyDescent="0.25">
      <c r="A14" s="199">
        <v>4</v>
      </c>
      <c r="B14" s="205" t="s">
        <v>332</v>
      </c>
      <c r="C14" s="210">
        <v>0.5</v>
      </c>
      <c r="D14" s="204">
        <f t="shared" si="0"/>
        <v>10771.25</v>
      </c>
      <c r="E14" s="206">
        <v>9500</v>
      </c>
      <c r="F14" s="199"/>
      <c r="G14" s="199">
        <v>1271.25</v>
      </c>
      <c r="H14" s="199"/>
      <c r="I14" s="199"/>
      <c r="J14" s="204">
        <f t="shared" si="1"/>
        <v>64627.5</v>
      </c>
    </row>
    <row r="15" spans="1:10" ht="56.25" x14ac:dyDescent="0.25">
      <c r="A15" s="199">
        <v>5</v>
      </c>
      <c r="B15" s="205" t="s">
        <v>333</v>
      </c>
      <c r="C15" s="210">
        <v>1.5</v>
      </c>
      <c r="D15" s="204">
        <f t="shared" si="0"/>
        <v>10771.25</v>
      </c>
      <c r="E15" s="207">
        <v>9500</v>
      </c>
      <c r="F15" s="199"/>
      <c r="G15" s="199">
        <v>1271.25</v>
      </c>
      <c r="H15" s="199"/>
      <c r="I15" s="199"/>
      <c r="J15" s="204">
        <f t="shared" si="1"/>
        <v>193882.5</v>
      </c>
    </row>
    <row r="16" spans="1:10" x14ac:dyDescent="0.25">
      <c r="A16" s="199">
        <v>6</v>
      </c>
      <c r="B16" s="208" t="s">
        <v>334</v>
      </c>
      <c r="C16" s="210">
        <v>3</v>
      </c>
      <c r="D16" s="204">
        <f t="shared" si="0"/>
        <v>10771.25</v>
      </c>
      <c r="E16" s="207">
        <v>9500</v>
      </c>
      <c r="F16" s="199"/>
      <c r="G16" s="199">
        <v>1271.25</v>
      </c>
      <c r="H16" s="199"/>
      <c r="I16" s="199"/>
      <c r="J16" s="204">
        <f t="shared" si="1"/>
        <v>387765</v>
      </c>
    </row>
    <row r="17" spans="1:10" ht="33.75" x14ac:dyDescent="0.25">
      <c r="A17" s="199">
        <v>7</v>
      </c>
      <c r="B17" s="205" t="s">
        <v>335</v>
      </c>
      <c r="C17" s="210">
        <v>3</v>
      </c>
      <c r="D17" s="204">
        <f t="shared" si="0"/>
        <v>10771.25</v>
      </c>
      <c r="E17" s="207">
        <v>9500</v>
      </c>
      <c r="F17" s="199"/>
      <c r="G17" s="199">
        <v>1271.25</v>
      </c>
      <c r="H17" s="199"/>
      <c r="I17" s="199"/>
      <c r="J17" s="204">
        <f t="shared" si="1"/>
        <v>387765</v>
      </c>
    </row>
    <row r="18" spans="1:10" x14ac:dyDescent="0.25">
      <c r="A18" s="199">
        <v>8</v>
      </c>
      <c r="B18" s="205" t="s">
        <v>336</v>
      </c>
      <c r="C18" s="210">
        <v>1</v>
      </c>
      <c r="D18" s="204">
        <f t="shared" si="0"/>
        <v>10771.25</v>
      </c>
      <c r="E18" s="207">
        <v>9500</v>
      </c>
      <c r="F18" s="199"/>
      <c r="G18" s="199">
        <v>1271.25</v>
      </c>
      <c r="H18" s="199"/>
      <c r="I18" s="199"/>
      <c r="J18" s="204">
        <f t="shared" si="1"/>
        <v>129255</v>
      </c>
    </row>
    <row r="19" spans="1:10" x14ac:dyDescent="0.25">
      <c r="A19" s="359" t="s">
        <v>143</v>
      </c>
      <c r="B19" s="359"/>
      <c r="C19" s="199" t="s">
        <v>144</v>
      </c>
      <c r="D19" s="199"/>
      <c r="E19" s="199" t="s">
        <v>144</v>
      </c>
      <c r="F19" s="199" t="s">
        <v>144</v>
      </c>
      <c r="G19" s="199" t="s">
        <v>144</v>
      </c>
      <c r="H19" s="199" t="s">
        <v>144</v>
      </c>
      <c r="I19" s="199" t="s">
        <v>144</v>
      </c>
      <c r="J19" s="209">
        <f>SUM(J11:J18)</f>
        <v>2100000</v>
      </c>
    </row>
    <row r="20" spans="1:10" ht="18.75" customHeight="1" x14ac:dyDescent="0.25">
      <c r="A20" s="360" t="s">
        <v>145</v>
      </c>
      <c r="B20" s="356"/>
      <c r="C20" s="356"/>
      <c r="D20" s="356"/>
      <c r="E20" s="356"/>
      <c r="F20" s="356"/>
      <c r="G20" s="356"/>
      <c r="H20" s="356"/>
      <c r="I20" s="356"/>
      <c r="J20" s="356"/>
    </row>
    <row r="21" spans="1:10" x14ac:dyDescent="0.25">
      <c r="A21" t="s">
        <v>280</v>
      </c>
    </row>
  </sheetData>
  <mergeCells count="16">
    <mergeCell ref="A1:J1"/>
    <mergeCell ref="J7:J9"/>
    <mergeCell ref="D8:D9"/>
    <mergeCell ref="E8:G8"/>
    <mergeCell ref="A3:J3"/>
    <mergeCell ref="A4:J4"/>
    <mergeCell ref="A7:A9"/>
    <mergeCell ref="B7:B9"/>
    <mergeCell ref="C7:C9"/>
    <mergeCell ref="D7:G7"/>
    <mergeCell ref="H7:H9"/>
    <mergeCell ref="A19:B19"/>
    <mergeCell ref="I7:I9"/>
    <mergeCell ref="A20:J20"/>
    <mergeCell ref="B5:J5"/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I27" sqref="I27"/>
    </sheetView>
  </sheetViews>
  <sheetFormatPr defaultRowHeight="15" x14ac:dyDescent="0.25"/>
  <cols>
    <col min="2" max="2" width="15.85546875" customWidth="1"/>
    <col min="3" max="3" width="12.7109375" customWidth="1"/>
    <col min="4" max="4" width="13.42578125" customWidth="1"/>
    <col min="5" max="5" width="12" customWidth="1"/>
    <col min="6" max="6" width="13.42578125" customWidth="1"/>
    <col min="7" max="7" width="12.7109375" customWidth="1"/>
    <col min="8" max="8" width="14" customWidth="1"/>
    <col min="9" max="9" width="14.85546875" customWidth="1"/>
    <col min="10" max="10" width="18.28515625" customWidth="1"/>
    <col min="12" max="12" width="15.5703125" customWidth="1"/>
  </cols>
  <sheetData>
    <row r="1" spans="1:10" ht="21.75" customHeight="1" x14ac:dyDescent="0.25">
      <c r="A1" s="355" t="s">
        <v>130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8" customHeight="1" x14ac:dyDescent="0.25">
      <c r="A2" s="71" t="s">
        <v>70</v>
      </c>
      <c r="B2" s="361" t="s">
        <v>131</v>
      </c>
      <c r="C2" s="356"/>
      <c r="D2" s="356"/>
      <c r="E2" s="356"/>
      <c r="F2" s="356"/>
      <c r="G2" s="356"/>
      <c r="H2" s="356"/>
      <c r="I2" s="356"/>
      <c r="J2" s="356"/>
    </row>
    <row r="3" spans="1:10" ht="21" customHeight="1" x14ac:dyDescent="0.25">
      <c r="A3" s="362" t="s">
        <v>339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10" ht="31.5" customHeight="1" x14ac:dyDescent="0.25">
      <c r="A4" s="363" t="s">
        <v>340</v>
      </c>
      <c r="B4" s="356"/>
      <c r="C4" s="356"/>
      <c r="D4" s="356"/>
      <c r="E4" s="356"/>
      <c r="F4" s="356"/>
      <c r="G4" s="356"/>
      <c r="H4" s="356"/>
      <c r="I4" s="356"/>
      <c r="J4" s="356"/>
    </row>
    <row r="5" spans="1:10" ht="25.5" customHeight="1" x14ac:dyDescent="0.25">
      <c r="A5" s="71" t="s">
        <v>71</v>
      </c>
      <c r="B5" s="361" t="s">
        <v>132</v>
      </c>
      <c r="C5" s="356"/>
      <c r="D5" s="356"/>
      <c r="E5" s="356"/>
      <c r="F5" s="356"/>
      <c r="G5" s="356"/>
      <c r="H5" s="356"/>
      <c r="I5" s="356"/>
      <c r="J5" s="356"/>
    </row>
    <row r="6" spans="1:10" x14ac:dyDescent="0.25">
      <c r="A6" s="57"/>
      <c r="B6" s="211"/>
    </row>
    <row r="7" spans="1:10" ht="25.5" customHeight="1" x14ac:dyDescent="0.25">
      <c r="A7" s="351" t="s">
        <v>0</v>
      </c>
      <c r="B7" s="365" t="s">
        <v>133</v>
      </c>
      <c r="C7" s="351" t="s">
        <v>134</v>
      </c>
      <c r="D7" s="351" t="s">
        <v>135</v>
      </c>
      <c r="E7" s="351"/>
      <c r="F7" s="351"/>
      <c r="G7" s="351"/>
      <c r="H7" s="351" t="s">
        <v>136</v>
      </c>
      <c r="I7" s="351" t="s">
        <v>137</v>
      </c>
      <c r="J7" s="351" t="s">
        <v>138</v>
      </c>
    </row>
    <row r="8" spans="1:10" x14ac:dyDescent="0.25">
      <c r="A8" s="351"/>
      <c r="B8" s="365"/>
      <c r="C8" s="351"/>
      <c r="D8" s="351" t="s">
        <v>139</v>
      </c>
      <c r="E8" s="351" t="s">
        <v>83</v>
      </c>
      <c r="F8" s="351"/>
      <c r="G8" s="351"/>
      <c r="H8" s="351"/>
      <c r="I8" s="351"/>
      <c r="J8" s="351"/>
    </row>
    <row r="9" spans="1:10" ht="38.25" x14ac:dyDescent="0.25">
      <c r="A9" s="351"/>
      <c r="B9" s="365"/>
      <c r="C9" s="351"/>
      <c r="D9" s="351"/>
      <c r="E9" s="199" t="s">
        <v>140</v>
      </c>
      <c r="F9" s="199" t="s">
        <v>141</v>
      </c>
      <c r="G9" s="199" t="s">
        <v>142</v>
      </c>
      <c r="H9" s="351"/>
      <c r="I9" s="351"/>
      <c r="J9" s="351"/>
    </row>
    <row r="10" spans="1:10" x14ac:dyDescent="0.25">
      <c r="A10" s="199">
        <v>1</v>
      </c>
      <c r="B10" s="212">
        <v>2</v>
      </c>
      <c r="C10" s="199">
        <v>3</v>
      </c>
      <c r="D10" s="199">
        <v>4</v>
      </c>
      <c r="E10" s="199">
        <v>5</v>
      </c>
      <c r="F10" s="199">
        <v>6</v>
      </c>
      <c r="G10" s="199">
        <v>7</v>
      </c>
      <c r="H10" s="199">
        <v>8</v>
      </c>
      <c r="I10" s="199">
        <v>9</v>
      </c>
      <c r="J10" s="199">
        <v>10</v>
      </c>
    </row>
    <row r="11" spans="1:10" x14ac:dyDescent="0.25">
      <c r="A11" s="200">
        <v>1</v>
      </c>
      <c r="B11" s="213" t="s">
        <v>341</v>
      </c>
      <c r="C11" s="210">
        <v>1</v>
      </c>
      <c r="D11" s="214">
        <f>SUM(E11:G11)</f>
        <v>50859.175799999997</v>
      </c>
      <c r="E11" s="210">
        <v>28000</v>
      </c>
      <c r="F11" s="200"/>
      <c r="G11" s="214">
        <v>22859.175800000001</v>
      </c>
      <c r="H11" s="200"/>
      <c r="I11" s="200"/>
      <c r="J11" s="214">
        <f>C11*D11*12</f>
        <v>610310.10959999997</v>
      </c>
    </row>
    <row r="12" spans="1:10" ht="23.25" x14ac:dyDescent="0.25">
      <c r="A12" s="200">
        <v>2</v>
      </c>
      <c r="B12" s="213" t="s">
        <v>342</v>
      </c>
      <c r="C12" s="210">
        <v>1</v>
      </c>
      <c r="D12" s="214">
        <f t="shared" ref="D12:D24" si="0">SUM(E12:G12)</f>
        <v>40573.29</v>
      </c>
      <c r="E12" s="210">
        <v>23800</v>
      </c>
      <c r="F12" s="200"/>
      <c r="G12" s="214">
        <v>16773.29</v>
      </c>
      <c r="H12" s="200"/>
      <c r="I12" s="200"/>
      <c r="J12" s="214">
        <f t="shared" ref="J12:J24" si="1">C12*D12*12</f>
        <v>486879.48</v>
      </c>
    </row>
    <row r="13" spans="1:10" ht="23.25" x14ac:dyDescent="0.25">
      <c r="A13" s="200">
        <v>3</v>
      </c>
      <c r="B13" s="213" t="s">
        <v>342</v>
      </c>
      <c r="C13" s="210">
        <v>1</v>
      </c>
      <c r="D13" s="214">
        <f t="shared" si="0"/>
        <v>37549.153300000005</v>
      </c>
      <c r="E13" s="210">
        <v>21000</v>
      </c>
      <c r="F13" s="200"/>
      <c r="G13" s="214">
        <v>16549.153300000002</v>
      </c>
      <c r="H13" s="200"/>
      <c r="I13" s="200"/>
      <c r="J13" s="214">
        <f t="shared" si="1"/>
        <v>450589.83960000006</v>
      </c>
    </row>
    <row r="14" spans="1:10" x14ac:dyDescent="0.25">
      <c r="A14" s="200">
        <v>4</v>
      </c>
      <c r="B14" s="213" t="s">
        <v>47</v>
      </c>
      <c r="C14" s="210">
        <v>1</v>
      </c>
      <c r="D14" s="214">
        <f t="shared" si="0"/>
        <v>43363.509099999996</v>
      </c>
      <c r="E14" s="210">
        <v>25200</v>
      </c>
      <c r="F14" s="200"/>
      <c r="G14" s="214">
        <v>18163.509099999999</v>
      </c>
      <c r="H14" s="200"/>
      <c r="I14" s="200"/>
      <c r="J14" s="214">
        <f t="shared" si="1"/>
        <v>520362.10919999995</v>
      </c>
    </row>
    <row r="15" spans="1:10" x14ac:dyDescent="0.25">
      <c r="A15" s="200">
        <v>5</v>
      </c>
      <c r="B15" s="215" t="s">
        <v>343</v>
      </c>
      <c r="C15" s="210">
        <v>17</v>
      </c>
      <c r="D15" s="214">
        <f t="shared" si="0"/>
        <v>25255.260139999999</v>
      </c>
      <c r="E15" s="210">
        <v>20400</v>
      </c>
      <c r="F15" s="200"/>
      <c r="G15" s="214">
        <v>4855.2601400000003</v>
      </c>
      <c r="H15" s="200"/>
      <c r="I15" s="200"/>
      <c r="J15" s="214">
        <f t="shared" si="1"/>
        <v>5152073.0685600005</v>
      </c>
    </row>
    <row r="16" spans="1:10" ht="23.25" x14ac:dyDescent="0.25">
      <c r="A16" s="200">
        <v>6</v>
      </c>
      <c r="B16" s="215" t="s">
        <v>344</v>
      </c>
      <c r="C16" s="210">
        <v>2.5</v>
      </c>
      <c r="D16" s="214">
        <f t="shared" si="0"/>
        <v>19267.8226</v>
      </c>
      <c r="E16" s="210">
        <v>14700</v>
      </c>
      <c r="F16" s="200"/>
      <c r="G16" s="214">
        <v>4567.8226000000004</v>
      </c>
      <c r="H16" s="200"/>
      <c r="I16" s="200"/>
      <c r="J16" s="214">
        <f t="shared" si="1"/>
        <v>578034.67799999996</v>
      </c>
    </row>
    <row r="17" spans="1:12" ht="33.75" x14ac:dyDescent="0.25">
      <c r="A17" s="200">
        <v>7</v>
      </c>
      <c r="B17" s="208" t="s">
        <v>345</v>
      </c>
      <c r="C17" s="210">
        <v>1</v>
      </c>
      <c r="D17" s="214">
        <f t="shared" si="0"/>
        <v>29022.27</v>
      </c>
      <c r="E17" s="210">
        <v>20400</v>
      </c>
      <c r="F17" s="200"/>
      <c r="G17" s="214">
        <v>8622.27</v>
      </c>
      <c r="H17" s="200"/>
      <c r="I17" s="200"/>
      <c r="J17" s="214">
        <f t="shared" si="1"/>
        <v>348267.24</v>
      </c>
    </row>
    <row r="18" spans="1:12" x14ac:dyDescent="0.25">
      <c r="A18" s="200">
        <v>8</v>
      </c>
      <c r="B18" s="215" t="s">
        <v>346</v>
      </c>
      <c r="C18" s="210">
        <v>0.5</v>
      </c>
      <c r="D18" s="214">
        <f t="shared" si="0"/>
        <v>17178.294999999998</v>
      </c>
      <c r="E18" s="210">
        <v>13800</v>
      </c>
      <c r="F18" s="200"/>
      <c r="G18" s="214">
        <v>3378.2950000000001</v>
      </c>
      <c r="H18" s="200"/>
      <c r="I18" s="200"/>
      <c r="J18" s="214">
        <f t="shared" si="1"/>
        <v>103069.76999999999</v>
      </c>
    </row>
    <row r="19" spans="1:12" x14ac:dyDescent="0.25">
      <c r="A19" s="200">
        <v>9</v>
      </c>
      <c r="B19" s="215" t="s">
        <v>347</v>
      </c>
      <c r="C19" s="210">
        <v>0.5</v>
      </c>
      <c r="D19" s="214">
        <f t="shared" si="0"/>
        <v>17532.239999999998</v>
      </c>
      <c r="E19" s="210">
        <v>14100</v>
      </c>
      <c r="F19" s="200"/>
      <c r="G19" s="214">
        <v>3432.24</v>
      </c>
      <c r="H19" s="200"/>
      <c r="I19" s="200"/>
      <c r="J19" s="214">
        <f t="shared" si="1"/>
        <v>105193.43999999999</v>
      </c>
    </row>
    <row r="20" spans="1:12" ht="28.5" customHeight="1" x14ac:dyDescent="0.25">
      <c r="A20" s="200">
        <v>10</v>
      </c>
      <c r="B20" s="215" t="s">
        <v>352</v>
      </c>
      <c r="C20" s="210">
        <v>1</v>
      </c>
      <c r="D20" s="214">
        <f t="shared" si="0"/>
        <v>23875.148300000001</v>
      </c>
      <c r="E20" s="210">
        <v>9500</v>
      </c>
      <c r="F20" s="200"/>
      <c r="G20" s="214">
        <v>14375.148300000001</v>
      </c>
      <c r="H20" s="200"/>
      <c r="I20" s="200"/>
      <c r="J20" s="214">
        <f t="shared" si="1"/>
        <v>286501.77960000001</v>
      </c>
    </row>
    <row r="21" spans="1:12" x14ac:dyDescent="0.25">
      <c r="A21" s="200">
        <v>11</v>
      </c>
      <c r="B21" s="215" t="s">
        <v>348</v>
      </c>
      <c r="C21" s="210">
        <v>1</v>
      </c>
      <c r="D21" s="214">
        <f t="shared" si="0"/>
        <v>17445.43</v>
      </c>
      <c r="E21" s="210">
        <v>9500</v>
      </c>
      <c r="F21" s="200"/>
      <c r="G21" s="214">
        <v>7945.43</v>
      </c>
      <c r="H21" s="200"/>
      <c r="I21" s="200"/>
      <c r="J21" s="214">
        <f t="shared" si="1"/>
        <v>209345.16</v>
      </c>
    </row>
    <row r="22" spans="1:12" ht="23.25" x14ac:dyDescent="0.25">
      <c r="A22" s="200">
        <v>12</v>
      </c>
      <c r="B22" s="215" t="s">
        <v>349</v>
      </c>
      <c r="C22" s="216">
        <v>13</v>
      </c>
      <c r="D22" s="214">
        <f t="shared" si="0"/>
        <v>12055.94397</v>
      </c>
      <c r="E22" s="210">
        <v>9500</v>
      </c>
      <c r="F22" s="200">
        <f>E22*0.04</f>
        <v>380</v>
      </c>
      <c r="G22" s="214">
        <v>2175.9439699999998</v>
      </c>
      <c r="H22" s="200"/>
      <c r="I22" s="200"/>
      <c r="J22" s="214">
        <f t="shared" si="1"/>
        <v>1880727.25932</v>
      </c>
    </row>
    <row r="23" spans="1:12" ht="45" x14ac:dyDescent="0.25">
      <c r="A23" s="200">
        <v>13</v>
      </c>
      <c r="B23" s="208" t="s">
        <v>350</v>
      </c>
      <c r="C23" s="210">
        <v>1</v>
      </c>
      <c r="D23" s="214">
        <f t="shared" si="0"/>
        <v>11611.001039999999</v>
      </c>
      <c r="E23" s="210">
        <v>9500</v>
      </c>
      <c r="F23" s="200"/>
      <c r="G23" s="214">
        <v>2111.0010400000001</v>
      </c>
      <c r="H23" s="200"/>
      <c r="I23" s="200"/>
      <c r="J23" s="214">
        <f t="shared" si="1"/>
        <v>139332.01247999998</v>
      </c>
    </row>
    <row r="24" spans="1:12" x14ac:dyDescent="0.25">
      <c r="A24" s="200">
        <v>14</v>
      </c>
      <c r="B24" s="208" t="s">
        <v>351</v>
      </c>
      <c r="C24" s="210">
        <v>1</v>
      </c>
      <c r="D24" s="214">
        <f t="shared" si="0"/>
        <v>13209.504499999999</v>
      </c>
      <c r="E24" s="210">
        <v>9500</v>
      </c>
      <c r="F24" s="200"/>
      <c r="G24" s="214">
        <v>3709.5045</v>
      </c>
      <c r="H24" s="200"/>
      <c r="I24" s="200"/>
      <c r="J24" s="214">
        <f t="shared" si="1"/>
        <v>158514.054</v>
      </c>
    </row>
    <row r="25" spans="1:12" x14ac:dyDescent="0.25">
      <c r="A25" s="364" t="s">
        <v>143</v>
      </c>
      <c r="B25" s="364"/>
      <c r="C25" s="200" t="s">
        <v>144</v>
      </c>
      <c r="D25" s="214">
        <f>SUM(D11:D24)</f>
        <v>358798.04375000001</v>
      </c>
      <c r="E25" s="200" t="s">
        <v>144</v>
      </c>
      <c r="F25" s="200" t="s">
        <v>144</v>
      </c>
      <c r="G25" s="200" t="s">
        <v>144</v>
      </c>
      <c r="H25" s="200" t="s">
        <v>144</v>
      </c>
      <c r="I25" s="200" t="s">
        <v>144</v>
      </c>
      <c r="J25" s="217">
        <f>SUM(J11:J24)</f>
        <v>11029200.000360001</v>
      </c>
    </row>
    <row r="26" spans="1:12" x14ac:dyDescent="0.25">
      <c r="A26" s="64"/>
      <c r="B26" s="211"/>
      <c r="L26" s="218"/>
    </row>
    <row r="27" spans="1:12" x14ac:dyDescent="0.25">
      <c r="A27" s="64"/>
      <c r="B27" s="211"/>
      <c r="J27" s="218"/>
    </row>
    <row r="28" spans="1:12" x14ac:dyDescent="0.25">
      <c r="A28" s="360" t="s">
        <v>145</v>
      </c>
      <c r="B28" s="356"/>
      <c r="C28" s="356"/>
      <c r="D28" s="356"/>
      <c r="E28" s="356"/>
      <c r="F28" s="356"/>
      <c r="G28" s="356"/>
      <c r="H28" s="356"/>
      <c r="I28" s="356"/>
      <c r="J28" s="356"/>
    </row>
    <row r="29" spans="1:12" x14ac:dyDescent="0.25">
      <c r="A29" t="s">
        <v>280</v>
      </c>
      <c r="B29" s="211"/>
    </row>
  </sheetData>
  <mergeCells count="16">
    <mergeCell ref="A1:J1"/>
    <mergeCell ref="B2:J2"/>
    <mergeCell ref="A3:J3"/>
    <mergeCell ref="A4:J4"/>
    <mergeCell ref="B5:J5"/>
    <mergeCell ref="A25:B25"/>
    <mergeCell ref="A28:J28"/>
    <mergeCell ref="I7:I9"/>
    <mergeCell ref="J7:J9"/>
    <mergeCell ref="D8:D9"/>
    <mergeCell ref="E8:G8"/>
    <mergeCell ref="A7:A9"/>
    <mergeCell ref="B7:B9"/>
    <mergeCell ref="C7:C9"/>
    <mergeCell ref="D7:G7"/>
    <mergeCell ref="H7:H9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4" workbookViewId="0">
      <selection activeCell="K13" sqref="K13"/>
    </sheetView>
  </sheetViews>
  <sheetFormatPr defaultRowHeight="15" x14ac:dyDescent="0.25"/>
  <cols>
    <col min="2" max="2" width="15.85546875" customWidth="1"/>
    <col min="3" max="3" width="12.7109375" customWidth="1"/>
    <col min="4" max="4" width="13.42578125" customWidth="1"/>
    <col min="5" max="5" width="12" customWidth="1"/>
    <col min="6" max="6" width="13.42578125" customWidth="1"/>
    <col min="7" max="7" width="12.7109375" customWidth="1"/>
    <col min="8" max="8" width="14" customWidth="1"/>
    <col min="9" max="9" width="14.85546875" customWidth="1"/>
    <col min="10" max="10" width="18.28515625" customWidth="1"/>
    <col min="12" max="12" width="15.5703125" customWidth="1"/>
  </cols>
  <sheetData>
    <row r="1" spans="1:10" ht="21.75" customHeight="1" x14ac:dyDescent="0.25">
      <c r="A1" s="355" t="s">
        <v>130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8" customHeight="1" x14ac:dyDescent="0.25">
      <c r="A2" s="71" t="s">
        <v>70</v>
      </c>
      <c r="B2" s="361" t="s">
        <v>131</v>
      </c>
      <c r="C2" s="356"/>
      <c r="D2" s="356"/>
      <c r="E2" s="356"/>
      <c r="F2" s="356"/>
      <c r="G2" s="356"/>
      <c r="H2" s="356"/>
      <c r="I2" s="356"/>
      <c r="J2" s="356"/>
    </row>
    <row r="3" spans="1:10" ht="21" customHeight="1" x14ac:dyDescent="0.25">
      <c r="A3" s="362" t="s">
        <v>339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10" ht="31.5" customHeight="1" x14ac:dyDescent="0.25">
      <c r="A4" s="363" t="s">
        <v>353</v>
      </c>
      <c r="B4" s="356"/>
      <c r="C4" s="356"/>
      <c r="D4" s="356"/>
      <c r="E4" s="356"/>
      <c r="F4" s="356"/>
      <c r="G4" s="356"/>
      <c r="H4" s="356"/>
      <c r="I4" s="356"/>
      <c r="J4" s="356"/>
    </row>
    <row r="5" spans="1:10" ht="25.5" customHeight="1" x14ac:dyDescent="0.25">
      <c r="A5" s="71" t="s">
        <v>71</v>
      </c>
      <c r="B5" s="361" t="s">
        <v>132</v>
      </c>
      <c r="C5" s="356"/>
      <c r="D5" s="356"/>
      <c r="E5" s="356"/>
      <c r="F5" s="356"/>
      <c r="G5" s="356"/>
      <c r="H5" s="356"/>
      <c r="I5" s="356"/>
      <c r="J5" s="356"/>
    </row>
    <row r="6" spans="1:10" x14ac:dyDescent="0.25">
      <c r="A6" s="57"/>
      <c r="B6" s="211"/>
    </row>
    <row r="7" spans="1:10" ht="25.5" customHeight="1" x14ac:dyDescent="0.25">
      <c r="A7" s="351" t="s">
        <v>0</v>
      </c>
      <c r="B7" s="365" t="s">
        <v>133</v>
      </c>
      <c r="C7" s="351" t="s">
        <v>134</v>
      </c>
      <c r="D7" s="351" t="s">
        <v>135</v>
      </c>
      <c r="E7" s="351"/>
      <c r="F7" s="351"/>
      <c r="G7" s="351"/>
      <c r="H7" s="351" t="s">
        <v>136</v>
      </c>
      <c r="I7" s="351" t="s">
        <v>137</v>
      </c>
      <c r="J7" s="351" t="s">
        <v>138</v>
      </c>
    </row>
    <row r="8" spans="1:10" x14ac:dyDescent="0.25">
      <c r="A8" s="351"/>
      <c r="B8" s="365"/>
      <c r="C8" s="351"/>
      <c r="D8" s="351" t="s">
        <v>139</v>
      </c>
      <c r="E8" s="351" t="s">
        <v>83</v>
      </c>
      <c r="F8" s="351"/>
      <c r="G8" s="351"/>
      <c r="H8" s="351"/>
      <c r="I8" s="351"/>
      <c r="J8" s="351"/>
    </row>
    <row r="9" spans="1:10" ht="38.25" x14ac:dyDescent="0.25">
      <c r="A9" s="351"/>
      <c r="B9" s="365"/>
      <c r="C9" s="351"/>
      <c r="D9" s="351"/>
      <c r="E9" s="199" t="s">
        <v>140</v>
      </c>
      <c r="F9" s="199" t="s">
        <v>141</v>
      </c>
      <c r="G9" s="199" t="s">
        <v>142</v>
      </c>
      <c r="H9" s="351"/>
      <c r="I9" s="351"/>
      <c r="J9" s="351"/>
    </row>
    <row r="10" spans="1:10" x14ac:dyDescent="0.25">
      <c r="A10" s="199">
        <v>1</v>
      </c>
      <c r="B10" s="212">
        <v>2</v>
      </c>
      <c r="C10" s="199">
        <v>3</v>
      </c>
      <c r="D10" s="199">
        <v>4</v>
      </c>
      <c r="E10" s="199">
        <v>5</v>
      </c>
      <c r="F10" s="199">
        <v>6</v>
      </c>
      <c r="G10" s="199">
        <v>7</v>
      </c>
      <c r="H10" s="199">
        <v>8</v>
      </c>
      <c r="I10" s="199">
        <v>9</v>
      </c>
      <c r="J10" s="199">
        <v>10</v>
      </c>
    </row>
    <row r="11" spans="1:10" x14ac:dyDescent="0.25">
      <c r="A11" s="200">
        <v>1</v>
      </c>
      <c r="B11" s="213" t="s">
        <v>352</v>
      </c>
      <c r="C11" s="210">
        <v>0.1</v>
      </c>
      <c r="D11" s="214">
        <f>SUM(E11:G11)</f>
        <v>20800</v>
      </c>
      <c r="E11" s="210"/>
      <c r="F11" s="214"/>
      <c r="G11" s="214">
        <v>20800</v>
      </c>
      <c r="H11" s="214"/>
      <c r="I11" s="214"/>
      <c r="J11" s="214">
        <f>C11*D11*12</f>
        <v>24960</v>
      </c>
    </row>
    <row r="12" spans="1:10" ht="34.5" x14ac:dyDescent="0.25">
      <c r="A12" s="200">
        <v>2</v>
      </c>
      <c r="B12" s="215" t="s">
        <v>354</v>
      </c>
      <c r="C12" s="210">
        <v>0.6</v>
      </c>
      <c r="D12" s="214">
        <f t="shared" ref="D12:D13" si="0">SUM(E12:G12)</f>
        <v>36400</v>
      </c>
      <c r="E12" s="210">
        <v>9846.09</v>
      </c>
      <c r="F12" s="214">
        <v>26553.91</v>
      </c>
      <c r="G12" s="214"/>
      <c r="H12" s="214"/>
      <c r="I12" s="214"/>
      <c r="J12" s="214">
        <f t="shared" ref="J12" si="1">C12*D12*12</f>
        <v>262080</v>
      </c>
    </row>
    <row r="13" spans="1:10" ht="45" x14ac:dyDescent="0.25">
      <c r="A13" s="200">
        <v>3</v>
      </c>
      <c r="B13" s="208" t="s">
        <v>350</v>
      </c>
      <c r="C13" s="210">
        <v>0.1</v>
      </c>
      <c r="D13" s="214">
        <f t="shared" si="0"/>
        <v>20800</v>
      </c>
      <c r="E13" s="210"/>
      <c r="F13" s="214"/>
      <c r="G13" s="214">
        <v>20800</v>
      </c>
      <c r="H13" s="214"/>
      <c r="I13" s="214"/>
      <c r="J13" s="214">
        <f>C13*D13*12</f>
        <v>24960</v>
      </c>
    </row>
    <row r="14" spans="1:10" x14ac:dyDescent="0.25">
      <c r="A14" s="364" t="s">
        <v>143</v>
      </c>
      <c r="B14" s="364"/>
      <c r="C14" s="200" t="s">
        <v>144</v>
      </c>
      <c r="D14" s="214">
        <f>SUM(D11:D13)</f>
        <v>78000</v>
      </c>
      <c r="E14" s="200" t="s">
        <v>144</v>
      </c>
      <c r="F14" s="200" t="s">
        <v>144</v>
      </c>
      <c r="G14" s="200" t="s">
        <v>144</v>
      </c>
      <c r="H14" s="200" t="s">
        <v>144</v>
      </c>
      <c r="I14" s="200" t="s">
        <v>144</v>
      </c>
      <c r="J14" s="217">
        <f>SUM(J11:J13)</f>
        <v>312000</v>
      </c>
    </row>
    <row r="15" spans="1:10" x14ac:dyDescent="0.25">
      <c r="A15" s="64"/>
      <c r="B15" s="211"/>
    </row>
    <row r="16" spans="1:10" x14ac:dyDescent="0.25">
      <c r="A16" s="64"/>
      <c r="B16" s="211"/>
      <c r="J16" s="218"/>
    </row>
    <row r="17" spans="1:12" x14ac:dyDescent="0.25">
      <c r="A17" s="360" t="s">
        <v>145</v>
      </c>
      <c r="B17" s="356"/>
      <c r="C17" s="356"/>
      <c r="D17" s="356"/>
      <c r="E17" s="356"/>
      <c r="F17" s="356"/>
      <c r="G17" s="356"/>
      <c r="H17" s="356"/>
      <c r="I17" s="356"/>
      <c r="J17" s="356"/>
    </row>
    <row r="18" spans="1:12" x14ac:dyDescent="0.25">
      <c r="A18" t="s">
        <v>280</v>
      </c>
      <c r="B18" s="211"/>
    </row>
    <row r="19" spans="1:12" x14ac:dyDescent="0.25">
      <c r="J19" s="218"/>
    </row>
    <row r="20" spans="1:12" ht="28.5" customHeight="1" x14ac:dyDescent="0.25">
      <c r="A20" s="220"/>
      <c r="B20" s="223"/>
      <c r="C20" s="221"/>
      <c r="D20" s="222"/>
      <c r="E20" s="221"/>
      <c r="F20" s="220"/>
      <c r="G20" s="222"/>
      <c r="H20" s="220"/>
      <c r="I20" s="220"/>
      <c r="J20" s="222"/>
    </row>
    <row r="21" spans="1:12" x14ac:dyDescent="0.25">
      <c r="A21" s="220"/>
      <c r="B21" s="223"/>
      <c r="C21" s="221"/>
      <c r="D21" s="222"/>
      <c r="E21" s="221"/>
      <c r="F21" s="220"/>
      <c r="G21" s="222"/>
      <c r="H21" s="220"/>
      <c r="I21" s="220"/>
      <c r="J21" s="222"/>
    </row>
    <row r="22" spans="1:12" x14ac:dyDescent="0.25">
      <c r="A22" s="220"/>
      <c r="B22" s="223"/>
      <c r="C22" s="225"/>
      <c r="D22" s="222"/>
      <c r="E22" s="221"/>
      <c r="F22" s="220"/>
      <c r="G22" s="222"/>
      <c r="H22" s="220"/>
      <c r="I22" s="220"/>
      <c r="J22" s="222"/>
    </row>
    <row r="23" spans="1:12" x14ac:dyDescent="0.25">
      <c r="A23" s="220"/>
      <c r="B23" s="224"/>
      <c r="C23" s="221"/>
      <c r="D23" s="222"/>
      <c r="E23" s="221"/>
      <c r="F23" s="220"/>
      <c r="G23" s="222"/>
      <c r="H23" s="220"/>
      <c r="I23" s="220"/>
      <c r="J23" s="222"/>
    </row>
    <row r="24" spans="1:12" x14ac:dyDescent="0.25">
      <c r="A24" s="220"/>
      <c r="B24" s="224"/>
      <c r="C24" s="221"/>
      <c r="D24" s="222"/>
      <c r="E24" s="221"/>
      <c r="F24" s="220"/>
      <c r="G24" s="222"/>
      <c r="H24" s="220"/>
      <c r="I24" s="220"/>
      <c r="J24" s="222"/>
    </row>
    <row r="25" spans="1:12" x14ac:dyDescent="0.25">
      <c r="A25" s="366"/>
      <c r="B25" s="366"/>
      <c r="C25" s="220"/>
      <c r="D25" s="222"/>
      <c r="E25" s="220"/>
      <c r="F25" s="220"/>
      <c r="G25" s="220"/>
      <c r="H25" s="220"/>
      <c r="I25" s="220"/>
      <c r="J25" s="226"/>
    </row>
    <row r="26" spans="1:12" x14ac:dyDescent="0.25">
      <c r="A26" s="227"/>
      <c r="B26" s="219"/>
      <c r="C26" s="27"/>
      <c r="D26" s="27"/>
      <c r="E26" s="27"/>
      <c r="F26" s="27"/>
      <c r="G26" s="27"/>
      <c r="H26" s="27"/>
      <c r="I26" s="27"/>
      <c r="J26" s="27"/>
      <c r="L26" s="218"/>
    </row>
    <row r="27" spans="1:12" x14ac:dyDescent="0.25">
      <c r="A27" s="227"/>
      <c r="B27" s="219"/>
      <c r="C27" s="27"/>
      <c r="D27" s="27"/>
      <c r="E27" s="27"/>
      <c r="F27" s="27"/>
      <c r="G27" s="27"/>
      <c r="H27" s="27"/>
      <c r="I27" s="27"/>
      <c r="J27" s="228"/>
    </row>
    <row r="28" spans="1:12" ht="18" x14ac:dyDescent="0.25">
      <c r="A28" s="367"/>
      <c r="B28" s="368"/>
      <c r="C28" s="368"/>
      <c r="D28" s="368"/>
      <c r="E28" s="368"/>
      <c r="F28" s="368"/>
      <c r="G28" s="368"/>
      <c r="H28" s="368"/>
      <c r="I28" s="368"/>
      <c r="J28" s="368"/>
    </row>
    <row r="29" spans="1:12" x14ac:dyDescent="0.25">
      <c r="A29" s="27"/>
      <c r="B29" s="219"/>
      <c r="C29" s="27"/>
      <c r="D29" s="27"/>
      <c r="E29" s="27"/>
      <c r="F29" s="27"/>
      <c r="G29" s="27"/>
      <c r="H29" s="27"/>
      <c r="I29" s="27"/>
      <c r="J29" s="27"/>
    </row>
  </sheetData>
  <mergeCells count="18">
    <mergeCell ref="A1:J1"/>
    <mergeCell ref="B2:J2"/>
    <mergeCell ref="A3:J3"/>
    <mergeCell ref="A4:J4"/>
    <mergeCell ref="B5:J5"/>
    <mergeCell ref="E8:G8"/>
    <mergeCell ref="A25:B25"/>
    <mergeCell ref="A28:J28"/>
    <mergeCell ref="A14:B14"/>
    <mergeCell ref="A17:J17"/>
    <mergeCell ref="A7:A9"/>
    <mergeCell ref="B7:B9"/>
    <mergeCell ref="C7:C9"/>
    <mergeCell ref="D7:G7"/>
    <mergeCell ref="H7:H9"/>
    <mergeCell ref="I7:I9"/>
    <mergeCell ref="J7:J9"/>
    <mergeCell ref="D8:D9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5" sqref="C25"/>
    </sheetView>
  </sheetViews>
  <sheetFormatPr defaultRowHeight="15" x14ac:dyDescent="0.25"/>
  <cols>
    <col min="1" max="1" width="5.7109375" customWidth="1"/>
    <col min="2" max="2" width="23.7109375" customWidth="1"/>
    <col min="3" max="3" width="13.28515625" customWidth="1"/>
    <col min="4" max="4" width="14.28515625" customWidth="1"/>
    <col min="5" max="5" width="13.140625" customWidth="1"/>
    <col min="6" max="6" width="17.42578125" customWidth="1"/>
  </cols>
  <sheetData>
    <row r="1" spans="1:6" ht="37.5" customHeight="1" x14ac:dyDescent="0.25">
      <c r="A1" s="71" t="s">
        <v>72</v>
      </c>
      <c r="B1" s="361" t="s">
        <v>284</v>
      </c>
      <c r="C1" s="356"/>
      <c r="D1" s="356"/>
      <c r="E1" s="356"/>
      <c r="F1" s="356"/>
    </row>
    <row r="2" spans="1:6" ht="27" customHeight="1" x14ac:dyDescent="0.25">
      <c r="A2" s="362" t="s">
        <v>355</v>
      </c>
      <c r="B2" s="362"/>
      <c r="C2" s="362"/>
      <c r="D2" s="362"/>
      <c r="E2" s="362"/>
      <c r="F2" s="362"/>
    </row>
    <row r="3" spans="1:6" ht="33" customHeight="1" x14ac:dyDescent="0.25">
      <c r="A3" s="370" t="s">
        <v>356</v>
      </c>
      <c r="B3" s="371"/>
      <c r="C3" s="371"/>
      <c r="D3" s="371"/>
      <c r="E3" s="371"/>
      <c r="F3" s="372"/>
    </row>
    <row r="4" spans="1:6" ht="76.5" x14ac:dyDescent="0.25">
      <c r="A4" s="199" t="s">
        <v>0</v>
      </c>
      <c r="B4" s="199" t="s">
        <v>146</v>
      </c>
      <c r="C4" s="199" t="s">
        <v>147</v>
      </c>
      <c r="D4" s="199" t="s">
        <v>148</v>
      </c>
      <c r="E4" s="199" t="s">
        <v>149</v>
      </c>
      <c r="F4" s="199" t="s">
        <v>224</v>
      </c>
    </row>
    <row r="5" spans="1:6" x14ac:dyDescent="0.25">
      <c r="A5" s="199">
        <v>1</v>
      </c>
      <c r="B5" s="199">
        <v>2</v>
      </c>
      <c r="C5" s="199">
        <v>3</v>
      </c>
      <c r="D5" s="199">
        <v>4</v>
      </c>
      <c r="E5" s="199">
        <v>5</v>
      </c>
      <c r="F5" s="199">
        <v>6</v>
      </c>
    </row>
    <row r="6" spans="1:6" x14ac:dyDescent="0.25">
      <c r="A6" s="199"/>
      <c r="B6" s="61"/>
      <c r="C6" s="199"/>
      <c r="D6" s="199"/>
      <c r="E6" s="199"/>
      <c r="F6" s="199"/>
    </row>
    <row r="7" spans="1:6" x14ac:dyDescent="0.25">
      <c r="A7" s="199"/>
      <c r="B7" s="199"/>
      <c r="C7" s="199"/>
      <c r="D7" s="199"/>
      <c r="E7" s="199"/>
      <c r="F7" s="199"/>
    </row>
    <row r="8" spans="1:6" x14ac:dyDescent="0.25">
      <c r="A8" s="199"/>
      <c r="B8" s="201" t="s">
        <v>143</v>
      </c>
      <c r="C8" s="199" t="s">
        <v>144</v>
      </c>
      <c r="D8" s="199" t="s">
        <v>144</v>
      </c>
      <c r="E8" s="199" t="s">
        <v>144</v>
      </c>
      <c r="F8" s="199"/>
    </row>
    <row r="9" spans="1:6" x14ac:dyDescent="0.25">
      <c r="A9" s="64"/>
    </row>
    <row r="10" spans="1:6" ht="24" customHeight="1" x14ac:dyDescent="0.25">
      <c r="A10" s="71" t="s">
        <v>150</v>
      </c>
      <c r="B10" s="361" t="s">
        <v>151</v>
      </c>
      <c r="C10" s="356"/>
      <c r="D10" s="356"/>
      <c r="E10" s="356"/>
      <c r="F10" s="356"/>
    </row>
    <row r="11" spans="1:6" ht="6.75" customHeight="1" x14ac:dyDescent="0.25">
      <c r="A11" s="57"/>
    </row>
    <row r="12" spans="1:6" ht="9" customHeight="1" x14ac:dyDescent="0.25">
      <c r="A12" s="68"/>
    </row>
    <row r="13" spans="1:6" ht="51" x14ac:dyDescent="0.25">
      <c r="A13" s="199" t="s">
        <v>0</v>
      </c>
      <c r="B13" s="199" t="s">
        <v>146</v>
      </c>
      <c r="C13" s="199" t="s">
        <v>152</v>
      </c>
      <c r="D13" s="199" t="s">
        <v>153</v>
      </c>
      <c r="E13" s="199" t="s">
        <v>154</v>
      </c>
      <c r="F13" s="199" t="s">
        <v>224</v>
      </c>
    </row>
    <row r="14" spans="1:6" x14ac:dyDescent="0.25">
      <c r="A14" s="199">
        <v>1</v>
      </c>
      <c r="B14" s="199">
        <v>2</v>
      </c>
      <c r="C14" s="199">
        <v>3</v>
      </c>
      <c r="D14" s="199">
        <v>4</v>
      </c>
      <c r="E14" s="199">
        <v>5</v>
      </c>
      <c r="F14" s="199">
        <v>6</v>
      </c>
    </row>
    <row r="15" spans="1:6" ht="38.25" x14ac:dyDescent="0.25">
      <c r="A15" s="199">
        <v>1</v>
      </c>
      <c r="B15" s="230" t="s">
        <v>357</v>
      </c>
      <c r="C15" s="199">
        <v>7</v>
      </c>
      <c r="D15" s="199">
        <v>12</v>
      </c>
      <c r="E15" s="204">
        <v>50</v>
      </c>
      <c r="F15" s="204">
        <v>4200</v>
      </c>
    </row>
    <row r="16" spans="1:6" x14ac:dyDescent="0.25">
      <c r="A16" s="359" t="s">
        <v>143</v>
      </c>
      <c r="B16" s="359"/>
      <c r="C16" s="199" t="s">
        <v>144</v>
      </c>
      <c r="D16" s="199" t="s">
        <v>144</v>
      </c>
      <c r="E16" s="199" t="s">
        <v>144</v>
      </c>
      <c r="F16" s="209">
        <f>F15</f>
        <v>4200</v>
      </c>
    </row>
    <row r="17" spans="1:6" x14ac:dyDescent="0.25">
      <c r="A17" s="68"/>
    </row>
    <row r="18" spans="1:6" x14ac:dyDescent="0.25">
      <c r="A18" s="57"/>
    </row>
    <row r="19" spans="1:6" ht="16.5" x14ac:dyDescent="0.25">
      <c r="A19" s="71" t="s">
        <v>155</v>
      </c>
      <c r="B19" s="361" t="s">
        <v>156</v>
      </c>
      <c r="C19" s="356"/>
      <c r="D19" s="356"/>
      <c r="E19" s="356"/>
      <c r="F19" s="356"/>
    </row>
    <row r="20" spans="1:6" ht="37.5" customHeight="1" x14ac:dyDescent="0.25">
      <c r="A20" s="57"/>
    </row>
    <row r="21" spans="1:6" ht="8.25" customHeight="1" x14ac:dyDescent="0.25">
      <c r="A21" s="68"/>
    </row>
    <row r="22" spans="1:6" ht="9.75" customHeight="1" x14ac:dyDescent="0.25">
      <c r="A22" s="199" t="s">
        <v>0</v>
      </c>
      <c r="B22" s="199" t="s">
        <v>146</v>
      </c>
      <c r="C22" s="199" t="s">
        <v>157</v>
      </c>
      <c r="D22" s="199" t="s">
        <v>153</v>
      </c>
      <c r="E22" s="199" t="s">
        <v>158</v>
      </c>
      <c r="F22" s="199" t="s">
        <v>224</v>
      </c>
    </row>
    <row r="23" spans="1:6" x14ac:dyDescent="0.25">
      <c r="A23" s="199">
        <v>1</v>
      </c>
      <c r="B23" s="199">
        <v>2</v>
      </c>
      <c r="C23" s="199">
        <v>3</v>
      </c>
      <c r="D23" s="199">
        <v>4</v>
      </c>
      <c r="E23" s="199">
        <v>5</v>
      </c>
      <c r="F23" s="199">
        <v>6</v>
      </c>
    </row>
    <row r="24" spans="1:6" ht="38.25" x14ac:dyDescent="0.25">
      <c r="A24" s="199">
        <v>1</v>
      </c>
      <c r="B24" s="230" t="s">
        <v>358</v>
      </c>
      <c r="C24" s="199">
        <v>12</v>
      </c>
      <c r="D24" s="199">
        <v>1</v>
      </c>
      <c r="E24" s="204">
        <f>F24/C24</f>
        <v>5333.333333333333</v>
      </c>
      <c r="F24" s="204">
        <v>64000</v>
      </c>
    </row>
    <row r="25" spans="1:6" x14ac:dyDescent="0.25">
      <c r="A25" s="359" t="s">
        <v>143</v>
      </c>
      <c r="B25" s="359"/>
      <c r="C25" s="199" t="s">
        <v>144</v>
      </c>
      <c r="D25" s="199"/>
      <c r="E25" s="199" t="s">
        <v>144</v>
      </c>
      <c r="F25" s="209">
        <f>F24</f>
        <v>64000</v>
      </c>
    </row>
    <row r="27" spans="1:6" x14ac:dyDescent="0.25">
      <c r="A27" t="s">
        <v>283</v>
      </c>
    </row>
    <row r="28" spans="1:6" x14ac:dyDescent="0.25">
      <c r="A28" s="202"/>
      <c r="B28" s="202"/>
      <c r="C28" s="202"/>
      <c r="D28" s="202"/>
      <c r="E28" s="202"/>
      <c r="F28" s="202"/>
    </row>
    <row r="29" spans="1:6" x14ac:dyDescent="0.25">
      <c r="A29" s="369"/>
      <c r="B29" s="369"/>
      <c r="C29" s="202"/>
      <c r="D29" s="202"/>
      <c r="E29" s="202"/>
      <c r="F29" s="202"/>
    </row>
    <row r="30" spans="1:6" x14ac:dyDescent="0.25">
      <c r="A30" s="27"/>
      <c r="B30" s="27"/>
      <c r="C30" s="27"/>
      <c r="D30" s="27"/>
      <c r="E30" s="27"/>
      <c r="F30" s="27"/>
    </row>
    <row r="31" spans="1:6" x14ac:dyDescent="0.25">
      <c r="A31" s="27"/>
      <c r="B31" s="27"/>
      <c r="C31" s="27"/>
      <c r="D31" s="27"/>
      <c r="E31" s="27"/>
      <c r="F31" s="27"/>
    </row>
  </sheetData>
  <mergeCells count="8">
    <mergeCell ref="A29:B29"/>
    <mergeCell ref="B1:F1"/>
    <mergeCell ref="B10:F10"/>
    <mergeCell ref="A3:F3"/>
    <mergeCell ref="A2:F2"/>
    <mergeCell ref="A16:B16"/>
    <mergeCell ref="B19:F19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титул авт </vt:lpstr>
      <vt:lpstr>Таблица 2</vt:lpstr>
      <vt:lpstr>Таблица 2.1</vt:lpstr>
      <vt:lpstr>Таблица 3</vt:lpstr>
      <vt:lpstr>Таблица 4</vt:lpstr>
      <vt:lpstr>1.1</vt:lpstr>
      <vt:lpstr>1.1 (2)</vt:lpstr>
      <vt:lpstr>1.1 (3)</vt:lpstr>
      <vt:lpstr>1.2,1.3</vt:lpstr>
      <vt:lpstr>1.4</vt:lpstr>
      <vt:lpstr>1.4 (2)</vt:lpstr>
      <vt:lpstr>2,3,4,5</vt:lpstr>
      <vt:lpstr>2,3,4,5 (2)</vt:lpstr>
      <vt:lpstr>6(2)</vt:lpstr>
      <vt:lpstr>6(4)</vt:lpstr>
      <vt:lpstr>6(5)</vt:lpstr>
      <vt:lpstr>7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User</cp:lastModifiedBy>
  <cp:lastPrinted>2019-11-06T14:50:40Z</cp:lastPrinted>
  <dcterms:created xsi:type="dcterms:W3CDTF">2014-02-12T11:52:35Z</dcterms:created>
  <dcterms:modified xsi:type="dcterms:W3CDTF">2019-11-06T14:50:46Z</dcterms:modified>
</cp:coreProperties>
</file>